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9200" windowHeight="6285" tabRatio="750" firstSheet="1" activeTab="1"/>
  </bookViews>
  <sheets>
    <sheet name="Технич задание" sheetId="14" state="hidden" r:id="rId1"/>
    <sheet name="расчет Октябрь Пульс 2 оч" sheetId="29" r:id="rId2"/>
  </sheets>
  <definedNames>
    <definedName name="_xlnm.Print_Area" localSheetId="1">'расчет Октябрь Пульс 2 оч'!$A$1:$O$173</definedName>
    <definedName name="_xlnm.Print_Area" localSheetId="0">'Технич задание'!$A$1:$AC$320</definedName>
  </definedNames>
  <calcPr calcId="162913" fullPrecision="0"/>
</workbook>
</file>

<file path=xl/calcChain.xml><?xml version="1.0" encoding="utf-8"?>
<calcChain xmlns="http://schemas.openxmlformats.org/spreadsheetml/2006/main">
  <c r="M138" i="29" l="1"/>
  <c r="L138" i="29"/>
  <c r="N138" i="29" s="1"/>
  <c r="K138" i="29"/>
  <c r="M137" i="29"/>
  <c r="L137" i="29"/>
  <c r="N137" i="29" s="1"/>
  <c r="K137" i="29"/>
  <c r="M136" i="29"/>
  <c r="N136" i="29" s="1"/>
  <c r="L136" i="29"/>
  <c r="K136" i="29"/>
  <c r="M135" i="29"/>
  <c r="L135" i="29"/>
  <c r="N135" i="29" s="1"/>
  <c r="K135" i="29"/>
  <c r="M134" i="29"/>
  <c r="L134" i="29"/>
  <c r="N134" i="29" s="1"/>
  <c r="K134" i="29"/>
  <c r="M133" i="29"/>
  <c r="L133" i="29"/>
  <c r="N133" i="29" s="1"/>
  <c r="K133" i="29"/>
  <c r="M132" i="29"/>
  <c r="L132" i="29"/>
  <c r="N132" i="29" s="1"/>
  <c r="K132" i="29"/>
  <c r="M131" i="29"/>
  <c r="L131" i="29"/>
  <c r="N131" i="29" s="1"/>
  <c r="K131" i="29"/>
  <c r="M130" i="29"/>
  <c r="L130" i="29"/>
  <c r="N130" i="29" s="1"/>
  <c r="K130" i="29"/>
  <c r="M129" i="29"/>
  <c r="L129" i="29"/>
  <c r="N129" i="29" s="1"/>
  <c r="K129" i="29"/>
  <c r="M127" i="29"/>
  <c r="N127" i="29" s="1"/>
  <c r="L127" i="29"/>
  <c r="K127" i="29"/>
  <c r="M126" i="29"/>
  <c r="L126" i="29"/>
  <c r="N126" i="29" s="1"/>
  <c r="K126" i="29"/>
  <c r="N125" i="29"/>
  <c r="M125" i="29"/>
  <c r="L125" i="29"/>
  <c r="K125" i="29"/>
  <c r="M124" i="29"/>
  <c r="N124" i="29" s="1"/>
  <c r="L124" i="29"/>
  <c r="K124" i="29"/>
  <c r="M123" i="29"/>
  <c r="L123" i="29"/>
  <c r="N123" i="29" s="1"/>
  <c r="K123" i="29"/>
  <c r="M121" i="29"/>
  <c r="L121" i="29"/>
  <c r="N121" i="29" s="1"/>
  <c r="K121" i="29"/>
  <c r="M120" i="29"/>
  <c r="L120" i="29"/>
  <c r="N120" i="29" s="1"/>
  <c r="K120" i="29"/>
  <c r="M118" i="29"/>
  <c r="N118" i="29" s="1"/>
  <c r="L118" i="29"/>
  <c r="K118" i="29"/>
  <c r="M117" i="29"/>
  <c r="L117" i="29"/>
  <c r="N117" i="29" s="1"/>
  <c r="K117" i="29"/>
  <c r="M116" i="29"/>
  <c r="L116" i="29"/>
  <c r="N116" i="29" s="1"/>
  <c r="K116" i="29"/>
  <c r="M115" i="29"/>
  <c r="N115" i="29" s="1"/>
  <c r="L115" i="29"/>
  <c r="K115" i="29"/>
  <c r="M111" i="29"/>
  <c r="L111" i="29"/>
  <c r="N111" i="29" s="1"/>
  <c r="K111" i="29"/>
  <c r="M110" i="29"/>
  <c r="L110" i="29"/>
  <c r="N110" i="29" s="1"/>
  <c r="K110" i="29"/>
  <c r="M109" i="29"/>
  <c r="L109" i="29"/>
  <c r="N109" i="29" s="1"/>
  <c r="K109" i="29"/>
  <c r="M108" i="29"/>
  <c r="L108" i="29"/>
  <c r="N108" i="29" s="1"/>
  <c r="K108" i="29"/>
  <c r="M107" i="29"/>
  <c r="L107" i="29"/>
  <c r="N107" i="29" s="1"/>
  <c r="K107" i="29"/>
  <c r="M106" i="29"/>
  <c r="L106" i="29"/>
  <c r="N106" i="29" s="1"/>
  <c r="K106" i="29"/>
  <c r="M104" i="29"/>
  <c r="N104" i="29" s="1"/>
  <c r="L104" i="29"/>
  <c r="K104" i="29"/>
  <c r="M103" i="29"/>
  <c r="L103" i="29"/>
  <c r="N103" i="29" s="1"/>
  <c r="K103" i="29"/>
  <c r="M102" i="29"/>
  <c r="L102" i="29"/>
  <c r="N102" i="29" s="1"/>
  <c r="K102" i="29"/>
  <c r="M100" i="29"/>
  <c r="L100" i="29"/>
  <c r="N100" i="29" s="1"/>
  <c r="K100" i="29"/>
  <c r="M99" i="29"/>
  <c r="L99" i="29"/>
  <c r="N99" i="29" s="1"/>
  <c r="K99" i="29"/>
  <c r="M97" i="29"/>
  <c r="L97" i="29"/>
  <c r="N97" i="29" s="1"/>
  <c r="K97" i="29"/>
  <c r="M96" i="29"/>
  <c r="L96" i="29"/>
  <c r="N96" i="29" s="1"/>
  <c r="K96" i="29"/>
  <c r="M93" i="29"/>
  <c r="L93" i="29"/>
  <c r="N93" i="29" s="1"/>
  <c r="K93" i="29"/>
  <c r="N92" i="29"/>
  <c r="M92" i="29"/>
  <c r="L92" i="29"/>
  <c r="K92" i="29"/>
  <c r="M90" i="29"/>
  <c r="L90" i="29"/>
  <c r="N90" i="29" s="1"/>
  <c r="K90" i="29"/>
  <c r="M89" i="29"/>
  <c r="L89" i="29"/>
  <c r="N89" i="29" s="1"/>
  <c r="K89" i="29"/>
  <c r="M85" i="29"/>
  <c r="L85" i="29"/>
  <c r="N85" i="29" s="1"/>
  <c r="K85" i="29"/>
  <c r="M84" i="29"/>
  <c r="L84" i="29"/>
  <c r="N84" i="29" s="1"/>
  <c r="K84" i="29"/>
  <c r="M82" i="29"/>
  <c r="L82" i="29"/>
  <c r="N82" i="29" s="1"/>
  <c r="K82" i="29"/>
  <c r="M80" i="29"/>
  <c r="L80" i="29"/>
  <c r="N80" i="29" s="1"/>
  <c r="K80" i="29"/>
  <c r="M79" i="29"/>
  <c r="L79" i="29"/>
  <c r="N79" i="29" s="1"/>
  <c r="K79" i="29"/>
  <c r="M78" i="29"/>
  <c r="L78" i="29"/>
  <c r="N78" i="29" s="1"/>
  <c r="K78" i="29"/>
  <c r="N75" i="29"/>
  <c r="M75" i="29"/>
  <c r="L75" i="29"/>
  <c r="K75" i="29"/>
  <c r="M74" i="29"/>
  <c r="L74" i="29"/>
  <c r="N74" i="29" s="1"/>
  <c r="K74" i="29"/>
  <c r="M72" i="29"/>
  <c r="L72" i="29"/>
  <c r="N72" i="29" s="1"/>
  <c r="K72" i="29"/>
  <c r="M68" i="29"/>
  <c r="L68" i="29"/>
  <c r="N68" i="29" s="1"/>
  <c r="K68" i="29"/>
  <c r="M67" i="29"/>
  <c r="N67" i="29" s="1"/>
  <c r="L67" i="29"/>
  <c r="K67" i="29"/>
  <c r="M65" i="29"/>
  <c r="L65" i="29"/>
  <c r="N65" i="29" s="1"/>
  <c r="K65" i="29"/>
  <c r="M63" i="29"/>
  <c r="L63" i="29"/>
  <c r="N63" i="29" s="1"/>
  <c r="K63" i="29"/>
  <c r="M61" i="29"/>
  <c r="L61" i="29"/>
  <c r="N61" i="29" s="1"/>
  <c r="K61" i="29"/>
  <c r="M60" i="29"/>
  <c r="L60" i="29"/>
  <c r="N60" i="29" s="1"/>
  <c r="K60" i="29"/>
  <c r="M57" i="29"/>
  <c r="L57" i="29"/>
  <c r="N57" i="29" s="1"/>
  <c r="K57" i="29"/>
  <c r="M55" i="29"/>
  <c r="L55" i="29"/>
  <c r="N55" i="29" s="1"/>
  <c r="K55" i="29"/>
  <c r="M54" i="29"/>
  <c r="L54" i="29"/>
  <c r="N54" i="29" s="1"/>
  <c r="K54" i="29"/>
  <c r="M50" i="29"/>
  <c r="L50" i="29"/>
  <c r="N50" i="29" s="1"/>
  <c r="K50" i="29"/>
  <c r="M49" i="29"/>
  <c r="L49" i="29"/>
  <c r="N49" i="29" s="1"/>
  <c r="K49" i="29"/>
  <c r="M48" i="29"/>
  <c r="N48" i="29" s="1"/>
  <c r="L48" i="29"/>
  <c r="K48" i="29"/>
  <c r="M47" i="29"/>
  <c r="L47" i="29"/>
  <c r="N47" i="29" s="1"/>
  <c r="K47" i="29"/>
  <c r="M46" i="29"/>
  <c r="L46" i="29"/>
  <c r="N46" i="29" s="1"/>
  <c r="K46" i="29"/>
  <c r="M45" i="29"/>
  <c r="N45" i="29" s="1"/>
  <c r="L45" i="29"/>
  <c r="K45" i="29"/>
  <c r="M44" i="29"/>
  <c r="L44" i="29"/>
  <c r="N44" i="29" s="1"/>
  <c r="K44" i="29"/>
  <c r="M41" i="29"/>
  <c r="L41" i="29"/>
  <c r="N41" i="29" s="1"/>
  <c r="K41" i="29"/>
  <c r="M40" i="29"/>
  <c r="L40" i="29"/>
  <c r="N40" i="29" s="1"/>
  <c r="K40" i="29"/>
  <c r="M39" i="29"/>
  <c r="L39" i="29"/>
  <c r="N39" i="29" s="1"/>
  <c r="K39" i="29"/>
  <c r="M38" i="29"/>
  <c r="L38" i="29"/>
  <c r="N38" i="29" s="1"/>
  <c r="K38" i="29"/>
  <c r="M36" i="29"/>
  <c r="L36" i="29"/>
  <c r="N36" i="29" s="1"/>
  <c r="K36" i="29"/>
  <c r="M35" i="29"/>
  <c r="L35" i="29"/>
  <c r="N35" i="29" s="1"/>
  <c r="K35" i="29"/>
  <c r="M31" i="29"/>
  <c r="L31" i="29"/>
  <c r="N31" i="29" s="1"/>
  <c r="K31" i="29"/>
  <c r="M30" i="29"/>
  <c r="L30" i="29"/>
  <c r="N30" i="29" s="1"/>
  <c r="K30" i="29"/>
  <c r="M28" i="29"/>
  <c r="L28" i="29"/>
  <c r="N28" i="29" s="1"/>
  <c r="K28" i="29"/>
  <c r="M26" i="29"/>
  <c r="L26" i="29"/>
  <c r="N26" i="29" s="1"/>
  <c r="K26" i="29"/>
  <c r="M23" i="29"/>
  <c r="L23" i="29"/>
  <c r="N23" i="29" s="1"/>
  <c r="K23" i="29"/>
  <c r="M22" i="29"/>
  <c r="L22" i="29"/>
  <c r="N22" i="29" s="1"/>
  <c r="K22" i="29"/>
  <c r="H138" i="29"/>
  <c r="H137" i="29"/>
  <c r="H136" i="29"/>
  <c r="H135" i="29"/>
  <c r="H134" i="29"/>
  <c r="H133" i="29"/>
  <c r="H132" i="29"/>
  <c r="H131" i="29"/>
  <c r="H130" i="29"/>
  <c r="H129" i="29"/>
  <c r="H127" i="29"/>
  <c r="H126" i="29"/>
  <c r="H125" i="29"/>
  <c r="H124" i="29"/>
  <c r="H123" i="29"/>
  <c r="H121" i="29"/>
  <c r="H120" i="29"/>
  <c r="H118" i="29"/>
  <c r="H117" i="29"/>
  <c r="H116" i="29"/>
  <c r="H115" i="29"/>
  <c r="H111" i="29"/>
  <c r="H110" i="29"/>
  <c r="H109" i="29"/>
  <c r="H108" i="29"/>
  <c r="H107" i="29"/>
  <c r="H106" i="29"/>
  <c r="H104" i="29"/>
  <c r="H103" i="29"/>
  <c r="H102" i="29"/>
  <c r="H100" i="29"/>
  <c r="H99" i="29"/>
  <c r="H97" i="29"/>
  <c r="H96" i="29"/>
  <c r="H93" i="29"/>
  <c r="H92" i="29"/>
  <c r="H90" i="29"/>
  <c r="H89" i="29"/>
  <c r="H85" i="29"/>
  <c r="H84" i="29"/>
  <c r="H82" i="29"/>
  <c r="H80" i="29"/>
  <c r="H79" i="29"/>
  <c r="H78" i="29"/>
  <c r="H75" i="29"/>
  <c r="H74" i="29"/>
  <c r="H72" i="29"/>
  <c r="H68" i="29"/>
  <c r="H67" i="29"/>
  <c r="H65" i="29"/>
  <c r="H63" i="29"/>
  <c r="H61" i="29"/>
  <c r="H60" i="29"/>
  <c r="H57" i="29"/>
  <c r="H55" i="29"/>
  <c r="H54" i="29"/>
  <c r="H50" i="29"/>
  <c r="H49" i="29"/>
  <c r="H48" i="29"/>
  <c r="H47" i="29"/>
  <c r="H46" i="29"/>
  <c r="H45" i="29"/>
  <c r="H44" i="29"/>
  <c r="H41" i="29"/>
  <c r="H40" i="29"/>
  <c r="H39" i="29"/>
  <c r="H38" i="29"/>
  <c r="H36" i="29"/>
  <c r="H35" i="29"/>
  <c r="H31" i="29"/>
  <c r="H30" i="29"/>
  <c r="H28" i="29"/>
  <c r="H26" i="29"/>
  <c r="H23" i="29"/>
  <c r="H22" i="29"/>
  <c r="F138" i="29"/>
  <c r="F137" i="29"/>
  <c r="F136" i="29"/>
  <c r="F135" i="29"/>
  <c r="F134" i="29"/>
  <c r="F133" i="29"/>
  <c r="F132" i="29"/>
  <c r="F131" i="29"/>
  <c r="F130" i="29"/>
  <c r="F129" i="29"/>
  <c r="F127" i="29"/>
  <c r="F126" i="29"/>
  <c r="F125" i="29"/>
  <c r="F124" i="29"/>
  <c r="F123" i="29"/>
  <c r="F121" i="29"/>
  <c r="F120" i="29"/>
  <c r="F118" i="29"/>
  <c r="F117" i="29"/>
  <c r="F116" i="29"/>
  <c r="F115" i="29"/>
  <c r="F111" i="29"/>
  <c r="F110" i="29"/>
  <c r="F109" i="29"/>
  <c r="F108" i="29"/>
  <c r="F107" i="29"/>
  <c r="F106" i="29"/>
  <c r="F104" i="29"/>
  <c r="F103" i="29"/>
  <c r="F102" i="29"/>
  <c r="F100" i="29"/>
  <c r="F99" i="29"/>
  <c r="F97" i="29"/>
  <c r="F96" i="29"/>
  <c r="F93" i="29"/>
  <c r="F92" i="29"/>
  <c r="F90" i="29"/>
  <c r="F89" i="29"/>
  <c r="F85" i="29"/>
  <c r="F84" i="29"/>
  <c r="F82" i="29"/>
  <c r="F80" i="29"/>
  <c r="F79" i="29"/>
  <c r="F78" i="29"/>
  <c r="F75" i="29"/>
  <c r="F74" i="29"/>
  <c r="F72" i="29"/>
  <c r="F68" i="29"/>
  <c r="F67" i="29"/>
  <c r="F65" i="29"/>
  <c r="F63" i="29"/>
  <c r="F61" i="29"/>
  <c r="F60" i="29"/>
  <c r="F57" i="29"/>
  <c r="F55" i="29"/>
  <c r="F54" i="29"/>
  <c r="F50" i="29"/>
  <c r="F49" i="29"/>
  <c r="F48" i="29"/>
  <c r="F47" i="29"/>
  <c r="F46" i="29"/>
  <c r="F45" i="29"/>
  <c r="F44" i="29"/>
  <c r="F41" i="29"/>
  <c r="F40" i="29"/>
  <c r="F39" i="29"/>
  <c r="F38" i="29"/>
  <c r="F36" i="29"/>
  <c r="F35" i="29"/>
  <c r="F31" i="29"/>
  <c r="F30" i="29"/>
  <c r="F28" i="29"/>
  <c r="F26" i="29"/>
  <c r="F23" i="29"/>
  <c r="F22" i="29"/>
  <c r="G90" i="29" l="1"/>
  <c r="F51" i="29" l="1"/>
  <c r="F32" i="29"/>
  <c r="F69" i="29"/>
  <c r="F86" i="29"/>
  <c r="F112" i="29"/>
  <c r="M87" i="29"/>
  <c r="M76" i="29"/>
  <c r="H51" i="29" l="1"/>
  <c r="M52" i="29"/>
  <c r="H69" i="29"/>
  <c r="M42" i="29"/>
  <c r="H32" i="29"/>
  <c r="M24" i="29"/>
  <c r="L24" i="29"/>
  <c r="M70" i="29"/>
  <c r="M69" i="29" s="1"/>
  <c r="L33" i="29"/>
  <c r="H86" i="29"/>
  <c r="M113" i="29"/>
  <c r="M112" i="29" s="1"/>
  <c r="H112" i="29"/>
  <c r="M94" i="29"/>
  <c r="M86" i="29" s="1"/>
  <c r="L58" i="29"/>
  <c r="L113" i="29"/>
  <c r="L112" i="29" s="1"/>
  <c r="M58" i="29"/>
  <c r="M33" i="29"/>
  <c r="L76" i="29"/>
  <c r="L94" i="29"/>
  <c r="L87" i="29"/>
  <c r="L42" i="29"/>
  <c r="L52" i="29"/>
  <c r="L70" i="29"/>
  <c r="M51" i="29" l="1"/>
  <c r="L86" i="29"/>
  <c r="L51" i="29"/>
  <c r="M32" i="29"/>
  <c r="L32" i="29"/>
  <c r="L69" i="29"/>
  <c r="G48" i="29" l="1"/>
  <c r="D48" i="29"/>
  <c r="G47" i="29"/>
  <c r="D47" i="29"/>
  <c r="G46" i="29"/>
  <c r="D46" i="29"/>
  <c r="G138" i="29" l="1"/>
  <c r="G137" i="29"/>
  <c r="G136" i="29"/>
  <c r="G135" i="29"/>
  <c r="G134" i="29"/>
  <c r="G133" i="29"/>
  <c r="G132" i="29"/>
  <c r="G131" i="29"/>
  <c r="G130" i="29"/>
  <c r="G129" i="29"/>
  <c r="E127" i="29"/>
  <c r="E126" i="29"/>
  <c r="E125" i="29"/>
  <c r="E124" i="29"/>
  <c r="E123" i="29"/>
  <c r="G127" i="29"/>
  <c r="G126" i="29"/>
  <c r="G125" i="29"/>
  <c r="G124" i="29"/>
  <c r="G123" i="29"/>
  <c r="G121" i="29"/>
  <c r="G120" i="29"/>
  <c r="E121" i="29"/>
  <c r="E120" i="29"/>
  <c r="E118" i="29"/>
  <c r="E117" i="29"/>
  <c r="E116" i="29"/>
  <c r="E115" i="29"/>
  <c r="G118" i="29"/>
  <c r="G117" i="29"/>
  <c r="G116" i="29"/>
  <c r="G115" i="29"/>
  <c r="D111" i="29"/>
  <c r="D110" i="29"/>
  <c r="D109" i="29"/>
  <c r="D108" i="29"/>
  <c r="D107" i="29"/>
  <c r="D106" i="29"/>
  <c r="G111" i="29"/>
  <c r="G110" i="29"/>
  <c r="G109" i="29"/>
  <c r="G108" i="29"/>
  <c r="G107" i="29"/>
  <c r="G106" i="29"/>
  <c r="D104" i="29"/>
  <c r="D103" i="29"/>
  <c r="D102" i="29"/>
  <c r="G104" i="29"/>
  <c r="G103" i="29"/>
  <c r="G102" i="29"/>
  <c r="G100" i="29"/>
  <c r="G99" i="29"/>
  <c r="D100" i="29"/>
  <c r="D99" i="29"/>
  <c r="G97" i="29"/>
  <c r="G96" i="29"/>
  <c r="D97" i="29"/>
  <c r="D96" i="29"/>
  <c r="D93" i="29"/>
  <c r="D92" i="29"/>
  <c r="G93" i="29"/>
  <c r="G92" i="29"/>
  <c r="G89" i="29"/>
  <c r="D90" i="29"/>
  <c r="D89" i="29"/>
  <c r="G85" i="29"/>
  <c r="G84" i="29"/>
  <c r="D85" i="29"/>
  <c r="D84" i="29"/>
  <c r="G82" i="29"/>
  <c r="D82" i="29"/>
  <c r="D80" i="29"/>
  <c r="D79" i="29"/>
  <c r="D78" i="29"/>
  <c r="G80" i="29"/>
  <c r="G79" i="29"/>
  <c r="G78" i="29"/>
  <c r="G75" i="29"/>
  <c r="G74" i="29"/>
  <c r="D75" i="29"/>
  <c r="D74" i="29"/>
  <c r="D72" i="29"/>
  <c r="G72" i="29"/>
  <c r="D68" i="29"/>
  <c r="D67" i="29"/>
  <c r="G68" i="29"/>
  <c r="G67" i="29"/>
  <c r="D65" i="29"/>
  <c r="G65" i="29"/>
  <c r="D63" i="29"/>
  <c r="G63" i="29"/>
  <c r="G61" i="29"/>
  <c r="G60" i="29"/>
  <c r="D61" i="29"/>
  <c r="D60" i="29"/>
  <c r="D57" i="29"/>
  <c r="G57" i="29"/>
  <c r="D55" i="29"/>
  <c r="D54" i="29"/>
  <c r="G55" i="29"/>
  <c r="G54" i="29"/>
  <c r="G50" i="29"/>
  <c r="G49" i="29"/>
  <c r="G45" i="29"/>
  <c r="G44" i="29"/>
  <c r="D50" i="29"/>
  <c r="D49" i="29"/>
  <c r="D45" i="29"/>
  <c r="D44" i="29"/>
  <c r="G41" i="29"/>
  <c r="G40" i="29"/>
  <c r="G39" i="29"/>
  <c r="G38" i="29"/>
  <c r="D41" i="29"/>
  <c r="D40" i="29"/>
  <c r="D39" i="29"/>
  <c r="D38" i="29"/>
  <c r="D36" i="29"/>
  <c r="D35" i="29"/>
  <c r="G36" i="29"/>
  <c r="G35" i="29"/>
  <c r="G31" i="29"/>
  <c r="D31" i="29"/>
  <c r="D30" i="29"/>
  <c r="G30" i="29"/>
  <c r="G28" i="29"/>
  <c r="D28" i="29"/>
  <c r="G26" i="29"/>
  <c r="D26" i="29"/>
  <c r="D23" i="29"/>
  <c r="G23" i="29"/>
  <c r="G22" i="29"/>
  <c r="D22" i="29"/>
  <c r="D20" i="29"/>
  <c r="G20" i="29"/>
  <c r="K20" i="29" l="1"/>
  <c r="F20" i="29"/>
  <c r="H20" i="29" l="1"/>
  <c r="H17" i="29" s="1"/>
  <c r="H16" i="29" s="1"/>
  <c r="H139" i="29" s="1"/>
  <c r="F17" i="29"/>
  <c r="F16" i="29" s="1"/>
  <c r="F139" i="29" s="1"/>
  <c r="L20" i="29"/>
  <c r="L18" i="29" s="1"/>
  <c r="L17" i="29" s="1"/>
  <c r="L16" i="29" s="1"/>
  <c r="L139" i="29" s="1"/>
  <c r="M20" i="29"/>
  <c r="M18" i="29" s="1"/>
  <c r="M17" i="29" s="1"/>
  <c r="M16" i="29" s="1"/>
  <c r="M139" i="29" s="1"/>
  <c r="N20" i="29" l="1"/>
  <c r="N139" i="29" l="1"/>
  <c r="N113" i="29" l="1"/>
  <c r="N112" i="29" l="1"/>
  <c r="N94" i="29" l="1"/>
  <c r="N87" i="29" l="1"/>
  <c r="N86" i="29" l="1"/>
  <c r="N76" i="29" l="1"/>
  <c r="N70" i="29" l="1"/>
  <c r="N69" i="29" l="1"/>
  <c r="N58" i="29" l="1"/>
  <c r="N52" i="29" l="1"/>
  <c r="N51" i="29" l="1"/>
  <c r="N42" i="29" l="1"/>
  <c r="N33" i="29" l="1"/>
  <c r="N32" i="29" l="1"/>
  <c r="N24" i="29" l="1"/>
  <c r="N18" i="29" l="1"/>
  <c r="N17" i="29" l="1"/>
  <c r="N16" i="29"/>
  <c r="Y261" i="14" l="1"/>
  <c r="Z261" i="14"/>
  <c r="AA261" i="14"/>
  <c r="Y252" i="14"/>
  <c r="Z252" i="14"/>
  <c r="AA252" i="14"/>
  <c r="Y253" i="14"/>
  <c r="Z253" i="14"/>
  <c r="AA253" i="14"/>
  <c r="Y254" i="14"/>
  <c r="Z254" i="14"/>
  <c r="AA254" i="14"/>
  <c r="Y255" i="14"/>
  <c r="Z255" i="14"/>
  <c r="AA255" i="14"/>
  <c r="Y256" i="14"/>
  <c r="Z256" i="14"/>
  <c r="AA256" i="14"/>
  <c r="Y249" i="14"/>
  <c r="Z249" i="14"/>
  <c r="AA249" i="14"/>
  <c r="Y239" i="14"/>
  <c r="Z239" i="14"/>
  <c r="AA239" i="14"/>
  <c r="Y240" i="14"/>
  <c r="Z240" i="14"/>
  <c r="AA240" i="14"/>
  <c r="Y241" i="14"/>
  <c r="Z241" i="14"/>
  <c r="AA241" i="14"/>
  <c r="Y235" i="14"/>
  <c r="Z235" i="14"/>
  <c r="AA235" i="14"/>
  <c r="Y236" i="14"/>
  <c r="Z236" i="14"/>
  <c r="AA236" i="14"/>
  <c r="Y224" i="14"/>
  <c r="Z224" i="14"/>
  <c r="AA224" i="14"/>
  <c r="Y225" i="14"/>
  <c r="Z225" i="14"/>
  <c r="AA225" i="14"/>
  <c r="Y219" i="14"/>
  <c r="Z219" i="14"/>
  <c r="AA219" i="14"/>
  <c r="Y220" i="14"/>
  <c r="Z220" i="14"/>
  <c r="AA220" i="14"/>
  <c r="Y213" i="14"/>
  <c r="Z213" i="14"/>
  <c r="AA213" i="14"/>
  <c r="Y214" i="14"/>
  <c r="Z214" i="14"/>
  <c r="AA214" i="14"/>
  <c r="Y215" i="14"/>
  <c r="Z215" i="14"/>
  <c r="AA215" i="14"/>
  <c r="Y210" i="14"/>
  <c r="Z210" i="14"/>
  <c r="AA210" i="14"/>
  <c r="Y206" i="14"/>
  <c r="Z206" i="14"/>
  <c r="AA206" i="14"/>
  <c r="Y207" i="14"/>
  <c r="Z207" i="14"/>
  <c r="AA207" i="14"/>
  <c r="Y200" i="14"/>
  <c r="Z200" i="14"/>
  <c r="AA200" i="14"/>
  <c r="Y201" i="14"/>
  <c r="Z201" i="14"/>
  <c r="AA201" i="14"/>
  <c r="Y189" i="14"/>
  <c r="Z189" i="14"/>
  <c r="AA189" i="14"/>
  <c r="Y190" i="14"/>
  <c r="Z190" i="14"/>
  <c r="AA190" i="14"/>
  <c r="Y191" i="14"/>
  <c r="Z191" i="14"/>
  <c r="AA191" i="14"/>
  <c r="Y192" i="14"/>
  <c r="Z192" i="14"/>
  <c r="AA192" i="14"/>
  <c r="Y193" i="14"/>
  <c r="Z193" i="14"/>
  <c r="AA193" i="14"/>
  <c r="Y194" i="14"/>
  <c r="Z194" i="14"/>
  <c r="AA194" i="14"/>
  <c r="Y195" i="14"/>
  <c r="Z195" i="14"/>
  <c r="AA195" i="14"/>
  <c r="Y186" i="14"/>
  <c r="Z186" i="14"/>
  <c r="AA186" i="14"/>
  <c r="Y179" i="14"/>
  <c r="Z179" i="14"/>
  <c r="AA179" i="14"/>
  <c r="Y171" i="14"/>
  <c r="Z171" i="14"/>
  <c r="AA171" i="14"/>
  <c r="Y172" i="14"/>
  <c r="Z172" i="14"/>
  <c r="AA172" i="14"/>
  <c r="Y173" i="14"/>
  <c r="Z173" i="14"/>
  <c r="AA173" i="14"/>
  <c r="Y165" i="14"/>
  <c r="Z165" i="14"/>
  <c r="AA165" i="14"/>
  <c r="Y166" i="14"/>
  <c r="Z166" i="14"/>
  <c r="AA166" i="14"/>
  <c r="Y162" i="14"/>
  <c r="Z162" i="14"/>
  <c r="AA162" i="14"/>
  <c r="Y152" i="14"/>
  <c r="Z152" i="14"/>
  <c r="AA152" i="14"/>
  <c r="Y153" i="14"/>
  <c r="Z153" i="14"/>
  <c r="AA153" i="14"/>
  <c r="Y154" i="14"/>
  <c r="Z154" i="14"/>
  <c r="AA154" i="14"/>
  <c r="Y155" i="14"/>
  <c r="Z155" i="14"/>
  <c r="AA155" i="14"/>
  <c r="Y156" i="14"/>
  <c r="Z156" i="14"/>
  <c r="AA156" i="14"/>
  <c r="Y157" i="14"/>
  <c r="Z157" i="14"/>
  <c r="AA157" i="14"/>
  <c r="Y158" i="14"/>
  <c r="Z158" i="14"/>
  <c r="AA158" i="14"/>
  <c r="Y159" i="14"/>
  <c r="Z159" i="14"/>
  <c r="AA159" i="14"/>
  <c r="Y142" i="14"/>
  <c r="Z142" i="14"/>
  <c r="AA142" i="14"/>
  <c r="Y143" i="14"/>
  <c r="Z143" i="14"/>
  <c r="AA143" i="14"/>
  <c r="AB215" i="14" l="1"/>
  <c r="AB261" i="14"/>
  <c r="AB213" i="14"/>
  <c r="AB241" i="14"/>
  <c r="AB256" i="14"/>
  <c r="AB214" i="14"/>
  <c r="AB253" i="14"/>
  <c r="AB254" i="14"/>
  <c r="AB240" i="14"/>
  <c r="AB249" i="14"/>
  <c r="AB255" i="14"/>
  <c r="AB252" i="14"/>
  <c r="AB143" i="14"/>
  <c r="AB157" i="14"/>
  <c r="AB165" i="14"/>
  <c r="AB206" i="14"/>
  <c r="AB159" i="14"/>
  <c r="AB155" i="14"/>
  <c r="AB162" i="14"/>
  <c r="AB172" i="14"/>
  <c r="AB236" i="14"/>
  <c r="AB186" i="14"/>
  <c r="AB195" i="14"/>
  <c r="AB191" i="14"/>
  <c r="AB200" i="14"/>
  <c r="AB235" i="14"/>
  <c r="AB153" i="14"/>
  <c r="AB179" i="14"/>
  <c r="AB225" i="14"/>
  <c r="AB239" i="14"/>
  <c r="AB207" i="14"/>
  <c r="AB219" i="14"/>
  <c r="AB220" i="14"/>
  <c r="AB210" i="14"/>
  <c r="AB224" i="14"/>
  <c r="AB171" i="14"/>
  <c r="AB192" i="14"/>
  <c r="AB201" i="14"/>
  <c r="AB193" i="14"/>
  <c r="AB189" i="14"/>
  <c r="AB173" i="14"/>
  <c r="AB194" i="14"/>
  <c r="AB190" i="14"/>
  <c r="AB142" i="14"/>
  <c r="AB156" i="14"/>
  <c r="AB152" i="14"/>
  <c r="AB158" i="14"/>
  <c r="AB154" i="14"/>
  <c r="AB166" i="14"/>
  <c r="Y121" i="14" l="1"/>
  <c r="Z121" i="14"/>
  <c r="AA121" i="14"/>
  <c r="Y122" i="14"/>
  <c r="Z122" i="14"/>
  <c r="AA122" i="14"/>
  <c r="Y123" i="14"/>
  <c r="Z123" i="14"/>
  <c r="AA123" i="14"/>
  <c r="Y117" i="14"/>
  <c r="Z117" i="14"/>
  <c r="AA117" i="14"/>
  <c r="Y118" i="14"/>
  <c r="Z118" i="14"/>
  <c r="AA118" i="14"/>
  <c r="Y108" i="14"/>
  <c r="Z108" i="14"/>
  <c r="AA108" i="14"/>
  <c r="Y109" i="14"/>
  <c r="Z109" i="14"/>
  <c r="AA109" i="14"/>
  <c r="Y66" i="14"/>
  <c r="Z66" i="14"/>
  <c r="AA66" i="14"/>
  <c r="Y67" i="14"/>
  <c r="Z67" i="14"/>
  <c r="AA67" i="14"/>
  <c r="Y68" i="14"/>
  <c r="Z68" i="14"/>
  <c r="AA68" i="14"/>
  <c r="Y69" i="14"/>
  <c r="Z69" i="14"/>
  <c r="AA69" i="14"/>
  <c r="Y72" i="14"/>
  <c r="Z72" i="14"/>
  <c r="AA72" i="14"/>
  <c r="Y73" i="14"/>
  <c r="Z73" i="14"/>
  <c r="AA73" i="14"/>
  <c r="Y65" i="14"/>
  <c r="U69" i="14"/>
  <c r="V69" i="14" s="1"/>
  <c r="Y56" i="14"/>
  <c r="Z56" i="14"/>
  <c r="AA56" i="14"/>
  <c r="Y57" i="14"/>
  <c r="Z57" i="14"/>
  <c r="AA57" i="14"/>
  <c r="Y58" i="14"/>
  <c r="Z58" i="14"/>
  <c r="AA58" i="14"/>
  <c r="Y59" i="14"/>
  <c r="Z59" i="14"/>
  <c r="AA59" i="14"/>
  <c r="Y60" i="14"/>
  <c r="Z60" i="14"/>
  <c r="AA60" i="14"/>
  <c r="Y61" i="14"/>
  <c r="Z61" i="14"/>
  <c r="AA61" i="14"/>
  <c r="Y55" i="14"/>
  <c r="AA55" i="14"/>
  <c r="Z55" i="14"/>
  <c r="U55" i="14"/>
  <c r="V55" i="14" s="1"/>
  <c r="AA35" i="14"/>
  <c r="Z35" i="14"/>
  <c r="Y36" i="14"/>
  <c r="Y35" i="14"/>
  <c r="Z36" i="14"/>
  <c r="AA36" i="14"/>
  <c r="AA31" i="14"/>
  <c r="Y30" i="14"/>
  <c r="Z30" i="14"/>
  <c r="AA30" i="14"/>
  <c r="Y31" i="14"/>
  <c r="Z31" i="14"/>
  <c r="Y29" i="14"/>
  <c r="Y23" i="14"/>
  <c r="Z23" i="14"/>
  <c r="AA23" i="14"/>
  <c r="Y24" i="14"/>
  <c r="Z24" i="14"/>
  <c r="AA24" i="14"/>
  <c r="Y25" i="14"/>
  <c r="Z25" i="14"/>
  <c r="AA25" i="14"/>
  <c r="Y26" i="14"/>
  <c r="Z26" i="14"/>
  <c r="AA26" i="14"/>
  <c r="Y27" i="14"/>
  <c r="Z27" i="14"/>
  <c r="AA27" i="14"/>
  <c r="U22" i="14"/>
  <c r="V22" i="14" s="1"/>
  <c r="U245" i="14"/>
  <c r="V245" i="14" s="1"/>
  <c r="Y245" i="14"/>
  <c r="AB69" i="14" l="1"/>
  <c r="AB109" i="14"/>
  <c r="AB123" i="14"/>
  <c r="AB118" i="14"/>
  <c r="AB121" i="14"/>
  <c r="AB117" i="14"/>
  <c r="AB108" i="14"/>
  <c r="AB122" i="14"/>
  <c r="AB66" i="14"/>
  <c r="AB73" i="14"/>
  <c r="AB67" i="14"/>
  <c r="AB72" i="14"/>
  <c r="AB68" i="14"/>
  <c r="AB56" i="14"/>
  <c r="AB26" i="14"/>
  <c r="AB60" i="14"/>
  <c r="AB36" i="14"/>
  <c r="AB59" i="14"/>
  <c r="AB35" i="14"/>
  <c r="AB55" i="14"/>
  <c r="AB23" i="14"/>
  <c r="AB24" i="14"/>
  <c r="AB30" i="14"/>
  <c r="AB58" i="14"/>
  <c r="AB27" i="14"/>
  <c r="AB61" i="14"/>
  <c r="AB57" i="14"/>
  <c r="AB25" i="14"/>
  <c r="AB31" i="14"/>
  <c r="U239" i="14"/>
  <c r="V239" i="14" s="1"/>
  <c r="AA238" i="14"/>
  <c r="Z238" i="14"/>
  <c r="Y238" i="14"/>
  <c r="U238" i="14"/>
  <c r="V238" i="14" s="1"/>
  <c r="AB238" i="14" l="1"/>
  <c r="U256" i="14"/>
  <c r="V256" i="14" s="1"/>
  <c r="U255" i="14"/>
  <c r="V255" i="14" s="1"/>
  <c r="U210" i="14"/>
  <c r="V210" i="14" s="1"/>
  <c r="U214" i="14"/>
  <c r="V214" i="14" s="1"/>
  <c r="U225" i="14"/>
  <c r="V225" i="14" s="1"/>
  <c r="AA177" i="14"/>
  <c r="Z177" i="14"/>
  <c r="Y177" i="14"/>
  <c r="U177" i="14"/>
  <c r="V177" i="14" s="1"/>
  <c r="AA176" i="14"/>
  <c r="Z176" i="14"/>
  <c r="Y176" i="14"/>
  <c r="U176" i="14"/>
  <c r="V176" i="14" s="1"/>
  <c r="AA175" i="14"/>
  <c r="Z175" i="14"/>
  <c r="Y175" i="14"/>
  <c r="U175" i="14"/>
  <c r="V175" i="14" s="1"/>
  <c r="U195" i="14"/>
  <c r="V195" i="14" s="1"/>
  <c r="U194" i="14"/>
  <c r="V194" i="14" s="1"/>
  <c r="U193" i="14"/>
  <c r="V193" i="14" s="1"/>
  <c r="U137" i="14"/>
  <c r="AA136" i="14"/>
  <c r="Z136" i="14"/>
  <c r="Y136" i="14"/>
  <c r="U136" i="14"/>
  <c r="V136" i="14" s="1"/>
  <c r="AB136" i="14" l="1"/>
  <c r="AB176" i="14"/>
  <c r="AB177" i="14"/>
  <c r="AB175" i="14"/>
  <c r="U158" i="14" l="1"/>
  <c r="V158" i="14" s="1"/>
  <c r="U157" i="14"/>
  <c r="V157" i="14" s="1"/>
  <c r="AA146" i="14" l="1"/>
  <c r="Z146" i="14"/>
  <c r="Y146" i="14"/>
  <c r="AB146" i="14" l="1"/>
  <c r="U161" i="14" l="1"/>
  <c r="U162" i="14"/>
  <c r="U185" i="14"/>
  <c r="V192" i="14"/>
  <c r="U192" i="14"/>
  <c r="U197" i="14"/>
  <c r="U201" i="14"/>
  <c r="U200" i="14"/>
  <c r="V200" i="14" s="1"/>
  <c r="U199" i="14"/>
  <c r="Y199" i="14"/>
  <c r="V201" i="14"/>
  <c r="V199" i="14"/>
  <c r="U205" i="14"/>
  <c r="V205" i="14" s="1"/>
  <c r="U207" i="14"/>
  <c r="V207" i="14" s="1"/>
  <c r="U209" i="14"/>
  <c r="U243" i="14"/>
  <c r="Y284" i="14"/>
  <c r="Z284" i="14"/>
  <c r="AA284" i="14"/>
  <c r="Y285" i="14"/>
  <c r="Z285" i="14"/>
  <c r="AA285" i="14"/>
  <c r="Y286" i="14"/>
  <c r="Z286" i="14"/>
  <c r="AA286" i="14"/>
  <c r="Y287" i="14"/>
  <c r="Z287" i="14"/>
  <c r="AA287" i="14"/>
  <c r="Y280" i="14"/>
  <c r="Z280" i="14"/>
  <c r="AA280" i="14"/>
  <c r="Y281" i="14"/>
  <c r="Z281" i="14"/>
  <c r="AA281" i="14"/>
  <c r="Y230" i="14"/>
  <c r="Z230" i="14"/>
  <c r="AA230" i="14"/>
  <c r="Y223" i="14"/>
  <c r="Z223" i="14"/>
  <c r="AA223" i="14"/>
  <c r="Y218" i="14"/>
  <c r="U218" i="14"/>
  <c r="V218" i="14" s="1"/>
  <c r="Y205" i="14"/>
  <c r="Y185" i="14"/>
  <c r="Z185" i="14"/>
  <c r="AA185" i="14"/>
  <c r="Y178" i="14"/>
  <c r="Z178" i="14"/>
  <c r="AA178" i="14"/>
  <c r="Y147" i="14"/>
  <c r="Z147" i="14"/>
  <c r="AA147" i="14"/>
  <c r="Y148" i="14"/>
  <c r="Z148" i="14"/>
  <c r="AA148" i="14"/>
  <c r="Y149" i="14"/>
  <c r="Z149" i="14"/>
  <c r="AA149" i="14"/>
  <c r="Y137" i="14"/>
  <c r="Z137" i="14"/>
  <c r="AA137" i="14"/>
  <c r="Y138" i="14"/>
  <c r="Z138" i="14"/>
  <c r="AA138" i="14"/>
  <c r="Y139" i="14"/>
  <c r="Z139" i="14"/>
  <c r="AA139" i="14"/>
  <c r="Y129" i="14"/>
  <c r="Z129" i="14"/>
  <c r="AA129" i="14"/>
  <c r="Y130" i="14"/>
  <c r="Z130" i="14"/>
  <c r="AA130" i="14"/>
  <c r="Y131" i="14"/>
  <c r="Z131" i="14"/>
  <c r="AA131" i="14"/>
  <c r="Y132" i="14"/>
  <c r="Z132" i="14"/>
  <c r="AA132" i="14"/>
  <c r="Y133" i="14"/>
  <c r="Z133" i="14"/>
  <c r="AA133" i="14"/>
  <c r="U128" i="14"/>
  <c r="V128" i="14" s="1"/>
  <c r="Y22" i="14"/>
  <c r="Y33" i="14"/>
  <c r="Y40" i="14"/>
  <c r="Z40" i="14"/>
  <c r="AA40" i="14"/>
  <c r="Y41" i="14"/>
  <c r="Z41" i="14"/>
  <c r="AA41" i="14"/>
  <c r="Y42" i="14"/>
  <c r="Z42" i="14"/>
  <c r="AA42" i="14"/>
  <c r="Y39" i="14"/>
  <c r="Y45" i="14"/>
  <c r="Z45" i="14"/>
  <c r="AA45" i="14"/>
  <c r="Y46" i="14"/>
  <c r="Z46" i="14"/>
  <c r="AA46" i="14"/>
  <c r="Y47" i="14"/>
  <c r="Z47" i="14"/>
  <c r="AA47" i="14"/>
  <c r="Y48" i="14"/>
  <c r="Z48" i="14"/>
  <c r="AA48" i="14"/>
  <c r="Y49" i="14"/>
  <c r="Z49" i="14"/>
  <c r="AA49" i="14"/>
  <c r="Y50" i="14"/>
  <c r="Z50" i="14"/>
  <c r="AA50" i="14"/>
  <c r="Y51" i="14"/>
  <c r="Z51" i="14"/>
  <c r="AA51" i="14"/>
  <c r="Y44" i="14"/>
  <c r="Y53" i="14"/>
  <c r="Y77" i="14"/>
  <c r="Y81" i="14"/>
  <c r="Z81" i="14"/>
  <c r="AA81" i="14"/>
  <c r="Y82" i="14"/>
  <c r="Z82" i="14"/>
  <c r="AA82" i="14"/>
  <c r="Y83" i="14"/>
  <c r="Z83" i="14"/>
  <c r="AA83" i="14"/>
  <c r="Y80" i="14"/>
  <c r="Y86" i="14"/>
  <c r="Z86" i="14"/>
  <c r="AA86" i="14"/>
  <c r="Y87" i="14"/>
  <c r="Z87" i="14"/>
  <c r="AA87" i="14"/>
  <c r="Y88" i="14"/>
  <c r="Z88" i="14"/>
  <c r="AA88" i="14"/>
  <c r="Y89" i="14"/>
  <c r="Z89" i="14"/>
  <c r="AA89" i="14"/>
  <c r="Y90" i="14"/>
  <c r="Z90" i="14"/>
  <c r="AA90" i="14"/>
  <c r="Y91" i="14"/>
  <c r="Z91" i="14"/>
  <c r="AA91" i="14"/>
  <c r="Y92" i="14"/>
  <c r="Z92" i="14"/>
  <c r="AA92" i="14"/>
  <c r="Y85" i="14"/>
  <c r="Y95" i="14"/>
  <c r="Y94" i="14"/>
  <c r="Y98" i="14"/>
  <c r="Z98" i="14"/>
  <c r="AA98" i="14"/>
  <c r="Y99" i="14"/>
  <c r="Z99" i="14"/>
  <c r="AA99" i="14"/>
  <c r="Y100" i="14"/>
  <c r="Z100" i="14"/>
  <c r="AA100" i="14"/>
  <c r="Y101" i="14"/>
  <c r="Z101" i="14"/>
  <c r="AA101" i="14"/>
  <c r="Y102" i="14"/>
  <c r="Z102" i="14"/>
  <c r="AA102" i="14"/>
  <c r="Y103" i="14"/>
  <c r="Z103" i="14"/>
  <c r="AA103" i="14"/>
  <c r="Y120" i="14"/>
  <c r="U113" i="14"/>
  <c r="V113" i="14" s="1"/>
  <c r="U111" i="14"/>
  <c r="Z95" i="14"/>
  <c r="AA95" i="14"/>
  <c r="U95" i="14"/>
  <c r="V95" i="14" s="1"/>
  <c r="U88" i="14"/>
  <c r="V88" i="14" s="1"/>
  <c r="U87" i="14"/>
  <c r="V87" i="14" s="1"/>
  <c r="U86" i="14"/>
  <c r="V86" i="14" s="1"/>
  <c r="U85" i="14"/>
  <c r="V85" i="14" s="1"/>
  <c r="Y75" i="14"/>
  <c r="Z71" i="14"/>
  <c r="Y71" i="14"/>
  <c r="U131" i="14"/>
  <c r="V131" i="14" s="1"/>
  <c r="U100" i="14"/>
  <c r="V100" i="14" s="1"/>
  <c r="AB100" i="14" l="1"/>
  <c r="AB81" i="14"/>
  <c r="AB178" i="14"/>
  <c r="AB89" i="14"/>
  <c r="AB48" i="14"/>
  <c r="AB40" i="14"/>
  <c r="AB50" i="14"/>
  <c r="AB185" i="14"/>
  <c r="AB41" i="14"/>
  <c r="AB102" i="14"/>
  <c r="AB98" i="14"/>
  <c r="AB83" i="14"/>
  <c r="AB103" i="14"/>
  <c r="AB99" i="14"/>
  <c r="AB286" i="14"/>
  <c r="AB101" i="14"/>
  <c r="AB280" i="14"/>
  <c r="AB284" i="14"/>
  <c r="AB230" i="14"/>
  <c r="AB90" i="14"/>
  <c r="AB86" i="14"/>
  <c r="AB82" i="14"/>
  <c r="AB147" i="14"/>
  <c r="AB92" i="14"/>
  <c r="AB88" i="14"/>
  <c r="AB139" i="14"/>
  <c r="AB149" i="14"/>
  <c r="AB130" i="14"/>
  <c r="AB148" i="14"/>
  <c r="AB132" i="14"/>
  <c r="AB138" i="14"/>
  <c r="AB137" i="14"/>
  <c r="AB133" i="14"/>
  <c r="AB131" i="14"/>
  <c r="AB129" i="14"/>
  <c r="AB281" i="14"/>
  <c r="AB285" i="14"/>
  <c r="AB95" i="14"/>
  <c r="AB49" i="14"/>
  <c r="AB45" i="14"/>
  <c r="AB42" i="14"/>
  <c r="AB91" i="14"/>
  <c r="AB87" i="14"/>
  <c r="AB51" i="14"/>
  <c r="AB47" i="14"/>
  <c r="AB46" i="14"/>
  <c r="AB223" i="14"/>
  <c r="AB287" i="14"/>
  <c r="AA248" i="14"/>
  <c r="Z248" i="14"/>
  <c r="Y248" i="14"/>
  <c r="U248" i="14"/>
  <c r="V248" i="14" s="1"/>
  <c r="U224" i="14"/>
  <c r="V224" i="14" s="1"/>
  <c r="U223" i="14"/>
  <c r="V223" i="14" s="1"/>
  <c r="AA222" i="14"/>
  <c r="Z222" i="14"/>
  <c r="Y222" i="14"/>
  <c r="U222" i="14"/>
  <c r="V222" i="14" s="1"/>
  <c r="U190" i="14"/>
  <c r="V190" i="14" s="1"/>
  <c r="U148" i="14"/>
  <c r="V148" i="14" s="1"/>
  <c r="U142" i="14"/>
  <c r="V142" i="14" s="1"/>
  <c r="AA141" i="14"/>
  <c r="Z141" i="14"/>
  <c r="Y141" i="14"/>
  <c r="U141" i="14"/>
  <c r="V141" i="14" s="1"/>
  <c r="U261" i="14"/>
  <c r="V261" i="14" s="1"/>
  <c r="AA260" i="14"/>
  <c r="Z260" i="14"/>
  <c r="Y260" i="14"/>
  <c r="U260" i="14"/>
  <c r="V260" i="14" s="1"/>
  <c r="AA258" i="14"/>
  <c r="Z258" i="14"/>
  <c r="Y258" i="14"/>
  <c r="U258" i="14"/>
  <c r="V258" i="14" s="1"/>
  <c r="U254" i="14"/>
  <c r="V254" i="14" s="1"/>
  <c r="U253" i="14"/>
  <c r="V253" i="14" s="1"/>
  <c r="U252" i="14"/>
  <c r="V252" i="14" s="1"/>
  <c r="AA251" i="14"/>
  <c r="Z251" i="14"/>
  <c r="Y251" i="14"/>
  <c r="U251" i="14"/>
  <c r="V251" i="14" s="1"/>
  <c r="U249" i="14"/>
  <c r="V249" i="14" s="1"/>
  <c r="AA245" i="14"/>
  <c r="Z245" i="14"/>
  <c r="AA244" i="14"/>
  <c r="Z244" i="14"/>
  <c r="Y244" i="14"/>
  <c r="U244" i="14"/>
  <c r="V244" i="14" s="1"/>
  <c r="AA243" i="14"/>
  <c r="Z243" i="14"/>
  <c r="Y243" i="14"/>
  <c r="V243" i="14"/>
  <c r="U241" i="14"/>
  <c r="V241" i="14" s="1"/>
  <c r="U240" i="14"/>
  <c r="V240" i="14" s="1"/>
  <c r="U236" i="14"/>
  <c r="V236" i="14" s="1"/>
  <c r="U235" i="14"/>
  <c r="V235" i="14" s="1"/>
  <c r="AA234" i="14"/>
  <c r="Z234" i="14"/>
  <c r="Y234" i="14"/>
  <c r="U234" i="14"/>
  <c r="V234" i="14" s="1"/>
  <c r="U230" i="14"/>
  <c r="V230" i="14" s="1"/>
  <c r="AA229" i="14"/>
  <c r="Z229" i="14"/>
  <c r="Y229" i="14"/>
  <c r="U229" i="14"/>
  <c r="V229" i="14" s="1"/>
  <c r="AA227" i="14"/>
  <c r="Z227" i="14"/>
  <c r="Y227" i="14"/>
  <c r="U227" i="14"/>
  <c r="V227" i="14" s="1"/>
  <c r="U220" i="14"/>
  <c r="V220" i="14" s="1"/>
  <c r="U219" i="14"/>
  <c r="V219" i="14" s="1"/>
  <c r="AA218" i="14"/>
  <c r="Z218" i="14"/>
  <c r="U215" i="14"/>
  <c r="V215" i="14" s="1"/>
  <c r="U213" i="14"/>
  <c r="V213" i="14" s="1"/>
  <c r="AA212" i="14"/>
  <c r="Z212" i="14"/>
  <c r="Y212" i="14"/>
  <c r="U212" i="14"/>
  <c r="V212" i="14" s="1"/>
  <c r="AA209" i="14"/>
  <c r="Z209" i="14"/>
  <c r="Y209" i="14"/>
  <c r="V209" i="14"/>
  <c r="U206" i="14"/>
  <c r="V206" i="14" s="1"/>
  <c r="AA205" i="14"/>
  <c r="Z205" i="14"/>
  <c r="AA199" i="14"/>
  <c r="Z199" i="14"/>
  <c r="AA197" i="14"/>
  <c r="Z197" i="14"/>
  <c r="Y197" i="14"/>
  <c r="V197" i="14"/>
  <c r="U191" i="14"/>
  <c r="V191" i="14" s="1"/>
  <c r="U189" i="14"/>
  <c r="V189" i="14" s="1"/>
  <c r="AA188" i="14"/>
  <c r="Z188" i="14"/>
  <c r="Y188" i="14"/>
  <c r="U188" i="14"/>
  <c r="V188" i="14" s="1"/>
  <c r="U186" i="14"/>
  <c r="V186" i="14" s="1"/>
  <c r="V185" i="14"/>
  <c r="AA184" i="14"/>
  <c r="Z184" i="14"/>
  <c r="Y184" i="14"/>
  <c r="U184" i="14"/>
  <c r="V184" i="14" s="1"/>
  <c r="AA181" i="14"/>
  <c r="Z181" i="14"/>
  <c r="Y181" i="14"/>
  <c r="U181" i="14"/>
  <c r="V181" i="14" s="1"/>
  <c r="U179" i="14"/>
  <c r="V179" i="14" s="1"/>
  <c r="U178" i="14"/>
  <c r="V178" i="14" s="1"/>
  <c r="U173" i="14"/>
  <c r="V173" i="14" s="1"/>
  <c r="U172" i="14"/>
  <c r="V172" i="14" s="1"/>
  <c r="U171" i="14"/>
  <c r="V171" i="14" s="1"/>
  <c r="AA170" i="14"/>
  <c r="Z170" i="14"/>
  <c r="Y170" i="14"/>
  <c r="U170" i="14"/>
  <c r="V170" i="14" s="1"/>
  <c r="U59" i="14"/>
  <c r="V59" i="14" s="1"/>
  <c r="U58" i="14"/>
  <c r="V58" i="14" s="1"/>
  <c r="U103" i="14"/>
  <c r="V103" i="14" s="1"/>
  <c r="U102" i="14"/>
  <c r="V102" i="14" s="1"/>
  <c r="U101" i="14"/>
  <c r="V101" i="14" s="1"/>
  <c r="U99" i="14"/>
  <c r="V99" i="14" s="1"/>
  <c r="U98" i="14"/>
  <c r="V98" i="14" s="1"/>
  <c r="AA97" i="14"/>
  <c r="Z97" i="14"/>
  <c r="Y97" i="14"/>
  <c r="U97" i="14"/>
  <c r="V97" i="14" s="1"/>
  <c r="AA94" i="14"/>
  <c r="Z94" i="14"/>
  <c r="U94" i="14"/>
  <c r="V94" i="14" s="1"/>
  <c r="U92" i="14"/>
  <c r="V92" i="14" s="1"/>
  <c r="U91" i="14"/>
  <c r="V91" i="14" s="1"/>
  <c r="U90" i="14"/>
  <c r="V90" i="14" s="1"/>
  <c r="U89" i="14"/>
  <c r="V89" i="14" s="1"/>
  <c r="AA85" i="14"/>
  <c r="Z85" i="14"/>
  <c r="U83" i="14"/>
  <c r="V83" i="14" s="1"/>
  <c r="U82" i="14"/>
  <c r="V82" i="14" s="1"/>
  <c r="U81" i="14"/>
  <c r="V81" i="14" s="1"/>
  <c r="AA80" i="14"/>
  <c r="Z80" i="14"/>
  <c r="U80" i="14"/>
  <c r="V80" i="14" s="1"/>
  <c r="AA77" i="14"/>
  <c r="Z77" i="14"/>
  <c r="U77" i="14"/>
  <c r="V77" i="14" s="1"/>
  <c r="AA75" i="14"/>
  <c r="Z75" i="14"/>
  <c r="U75" i="14"/>
  <c r="V75" i="14" s="1"/>
  <c r="U73" i="14"/>
  <c r="V73" i="14" s="1"/>
  <c r="U72" i="14"/>
  <c r="V72" i="14" s="1"/>
  <c r="AA71" i="14"/>
  <c r="U71" i="14"/>
  <c r="V71" i="14" s="1"/>
  <c r="U68" i="14"/>
  <c r="V68" i="14" s="1"/>
  <c r="U67" i="14"/>
  <c r="V67" i="14" s="1"/>
  <c r="U66" i="14"/>
  <c r="V66" i="14" s="1"/>
  <c r="AA65" i="14"/>
  <c r="Z65" i="14"/>
  <c r="U65" i="14"/>
  <c r="V65" i="14" s="1"/>
  <c r="AA271" i="14"/>
  <c r="Z271" i="14"/>
  <c r="Y271" i="14"/>
  <c r="U271" i="14"/>
  <c r="V271" i="14" s="1"/>
  <c r="Z78" i="14" l="1"/>
  <c r="AA232" i="14"/>
  <c r="AA182" i="14"/>
  <c r="Z182" i="14"/>
  <c r="Z232" i="14"/>
  <c r="Z246" i="14"/>
  <c r="AA246" i="14"/>
  <c r="AA216" i="14"/>
  <c r="AA168" i="14"/>
  <c r="Z203" i="14"/>
  <c r="AA203" i="14"/>
  <c r="Z216" i="14"/>
  <c r="Z168" i="14"/>
  <c r="Z63" i="14"/>
  <c r="AA63" i="14"/>
  <c r="AA78" i="14"/>
  <c r="AB75" i="14"/>
  <c r="AB248" i="14"/>
  <c r="AB222" i="14"/>
  <c r="AB209" i="14"/>
  <c r="AB245" i="14"/>
  <c r="AB141" i="14"/>
  <c r="AB234" i="14"/>
  <c r="AB205" i="14"/>
  <c r="AB244" i="14"/>
  <c r="AB181" i="14"/>
  <c r="AB184" i="14"/>
  <c r="AB188" i="14"/>
  <c r="AB197" i="14"/>
  <c r="AB199" i="14"/>
  <c r="AB218" i="14"/>
  <c r="AB227" i="14"/>
  <c r="AB229" i="14"/>
  <c r="AB170" i="14"/>
  <c r="AB212" i="14"/>
  <c r="AB243" i="14"/>
  <c r="AB251" i="14"/>
  <c r="AB258" i="14"/>
  <c r="AB260" i="14"/>
  <c r="AB80" i="14"/>
  <c r="AB85" i="14"/>
  <c r="AB65" i="14"/>
  <c r="AB71" i="14"/>
  <c r="AB271" i="14"/>
  <c r="AB77" i="14"/>
  <c r="AB94" i="14"/>
  <c r="AB97" i="14"/>
  <c r="U287" i="14"/>
  <c r="V287" i="14" s="1"/>
  <c r="U284" i="14"/>
  <c r="V284" i="14" s="1"/>
  <c r="U283" i="14"/>
  <c r="V283" i="14" s="1"/>
  <c r="U268" i="14"/>
  <c r="V268" i="14" s="1"/>
  <c r="Y268" i="14"/>
  <c r="Z268" i="14"/>
  <c r="AA268" i="14"/>
  <c r="U269" i="14"/>
  <c r="V269" i="14" s="1"/>
  <c r="Y269" i="14"/>
  <c r="Z269" i="14"/>
  <c r="AA269" i="14"/>
  <c r="U267" i="14"/>
  <c r="V267" i="14" s="1"/>
  <c r="AA267" i="14"/>
  <c r="Z267" i="14"/>
  <c r="Y267" i="14"/>
  <c r="U281" i="14"/>
  <c r="V281" i="14" s="1"/>
  <c r="U280" i="14"/>
  <c r="V280" i="14" s="1"/>
  <c r="AA279" i="14"/>
  <c r="Z279" i="14"/>
  <c r="Y279" i="14"/>
  <c r="U279" i="14"/>
  <c r="V279" i="14" s="1"/>
  <c r="AA167" i="14" l="1"/>
  <c r="AA202" i="14"/>
  <c r="Z167" i="14"/>
  <c r="Z202" i="14"/>
  <c r="AA62" i="14"/>
  <c r="Z62" i="14"/>
  <c r="AA231" i="14"/>
  <c r="AB232" i="14"/>
  <c r="AB203" i="14"/>
  <c r="AB168" i="14"/>
  <c r="AB279" i="14"/>
  <c r="AB78" i="14"/>
  <c r="AB63" i="14"/>
  <c r="AB267" i="14"/>
  <c r="AB269" i="14"/>
  <c r="AB268" i="14"/>
  <c r="AA278" i="14"/>
  <c r="Z278" i="14"/>
  <c r="Y278" i="14"/>
  <c r="U278" i="14"/>
  <c r="V278" i="14" s="1"/>
  <c r="AA277" i="14"/>
  <c r="Z277" i="14"/>
  <c r="Y277" i="14"/>
  <c r="U277" i="14"/>
  <c r="V277" i="14" s="1"/>
  <c r="U265" i="14"/>
  <c r="V265" i="14" s="1"/>
  <c r="U274" i="14"/>
  <c r="V274" i="14" s="1"/>
  <c r="AA274" i="14"/>
  <c r="Z274" i="14"/>
  <c r="Y274" i="14"/>
  <c r="AB62" i="14" l="1"/>
  <c r="AB277" i="14"/>
  <c r="AB274" i="14"/>
  <c r="AB278" i="14"/>
  <c r="U133" i="14" l="1"/>
  <c r="V133" i="14" s="1"/>
  <c r="U286" i="14"/>
  <c r="V286" i="14" s="1"/>
  <c r="U285" i="14"/>
  <c r="V285" i="14" s="1"/>
  <c r="AA283" i="14"/>
  <c r="Z283" i="14"/>
  <c r="Y283" i="14"/>
  <c r="AA276" i="14"/>
  <c r="Z276" i="14"/>
  <c r="Y276" i="14"/>
  <c r="U276" i="14"/>
  <c r="V276" i="14" s="1"/>
  <c r="AA265" i="14"/>
  <c r="AA263" i="14" s="1"/>
  <c r="Z265" i="14"/>
  <c r="Z263" i="14" s="1"/>
  <c r="Y265" i="14"/>
  <c r="AA272" i="14" l="1"/>
  <c r="Z272" i="14"/>
  <c r="AB272" i="14" s="1"/>
  <c r="AB265" i="14"/>
  <c r="AB263" i="14"/>
  <c r="AB276" i="14"/>
  <c r="AB283" i="14"/>
  <c r="U143" i="14"/>
  <c r="U132" i="14"/>
  <c r="V132" i="14" s="1"/>
  <c r="U159" i="14"/>
  <c r="V159" i="14" s="1"/>
  <c r="U139" i="14"/>
  <c r="V139" i="14" s="1"/>
  <c r="U138" i="14"/>
  <c r="V138" i="14" s="1"/>
  <c r="V162" i="14"/>
  <c r="U156" i="14"/>
  <c r="V156" i="14" s="1"/>
  <c r="U155" i="14"/>
  <c r="V155" i="14" s="1"/>
  <c r="U149" i="14"/>
  <c r="U166" i="14"/>
  <c r="V166" i="14" s="1"/>
  <c r="U152" i="14"/>
  <c r="U151" i="14"/>
  <c r="U165" i="14"/>
  <c r="V165" i="14" s="1"/>
  <c r="U164" i="14"/>
  <c r="V164" i="14" s="1"/>
  <c r="AA164" i="14"/>
  <c r="Z164" i="14"/>
  <c r="Y164" i="14"/>
  <c r="AB164" i="14" l="1"/>
  <c r="AA161" i="14" l="1"/>
  <c r="Z161" i="14"/>
  <c r="Y161" i="14"/>
  <c r="V161" i="14"/>
  <c r="V152" i="14"/>
  <c r="AA151" i="14"/>
  <c r="Z151" i="14"/>
  <c r="Y151" i="14"/>
  <c r="V151" i="14"/>
  <c r="U154" i="14"/>
  <c r="V154" i="14" s="1"/>
  <c r="U153" i="14"/>
  <c r="V153" i="14" s="1"/>
  <c r="V149" i="14"/>
  <c r="U147" i="14"/>
  <c r="V147" i="14" s="1"/>
  <c r="U146" i="14"/>
  <c r="V146" i="14" s="1"/>
  <c r="V143" i="14"/>
  <c r="V137" i="14"/>
  <c r="AA135" i="14"/>
  <c r="Z135" i="14"/>
  <c r="Y135" i="14"/>
  <c r="U135" i="14"/>
  <c r="V135" i="14" s="1"/>
  <c r="U130" i="14"/>
  <c r="V130" i="14" s="1"/>
  <c r="U129" i="14"/>
  <c r="V129" i="14" s="1"/>
  <c r="AA128" i="14"/>
  <c r="Z128" i="14"/>
  <c r="Y128" i="14"/>
  <c r="AA144" i="14" l="1"/>
  <c r="Z126" i="14"/>
  <c r="AA126" i="14"/>
  <c r="Z144" i="14"/>
  <c r="AB135" i="14"/>
  <c r="AB161" i="14"/>
  <c r="AB128" i="14"/>
  <c r="AB151" i="14"/>
  <c r="U109" i="14"/>
  <c r="V109" i="14" s="1"/>
  <c r="Z125" i="14" l="1"/>
  <c r="AA125" i="14"/>
  <c r="AB126" i="14"/>
  <c r="U123" i="14" l="1"/>
  <c r="V123" i="14" s="1"/>
  <c r="U122" i="14"/>
  <c r="V122" i="14" s="1"/>
  <c r="U118" i="14"/>
  <c r="V118" i="14" s="1"/>
  <c r="U108" i="14"/>
  <c r="V108" i="14" s="1"/>
  <c r="AA111" i="14"/>
  <c r="Z111" i="14"/>
  <c r="Y111" i="14"/>
  <c r="V111" i="14"/>
  <c r="AA107" i="14"/>
  <c r="Z107" i="14"/>
  <c r="Y107" i="14"/>
  <c r="U107" i="14"/>
  <c r="V107" i="14" s="1"/>
  <c r="U120" i="14"/>
  <c r="V120" i="14" s="1"/>
  <c r="AA120" i="14"/>
  <c r="Z120" i="14"/>
  <c r="AB111" i="14" l="1"/>
  <c r="AB107" i="14"/>
  <c r="AB120" i="14"/>
  <c r="U61" i="14" l="1"/>
  <c r="V61" i="14" s="1"/>
  <c r="U60" i="14"/>
  <c r="V60" i="14" s="1"/>
  <c r="U35" i="14"/>
  <c r="V35" i="14" s="1"/>
  <c r="U36" i="14"/>
  <c r="V36" i="14" s="1"/>
  <c r="U27" i="14" l="1"/>
  <c r="V27" i="14" s="1"/>
  <c r="U40" i="14" l="1"/>
  <c r="V40" i="14" s="1"/>
  <c r="U49" i="14"/>
  <c r="V49" i="14" s="1"/>
  <c r="U48" i="14"/>
  <c r="V48" i="14" s="1"/>
  <c r="U30" i="14"/>
  <c r="V30" i="14" s="1"/>
  <c r="U24" i="14" l="1"/>
  <c r="V24" i="14" s="1"/>
  <c r="AA22" i="14" l="1"/>
  <c r="Z22" i="14"/>
  <c r="U121" i="14" l="1"/>
  <c r="V121" i="14" s="1"/>
  <c r="U117" i="14"/>
  <c r="V117" i="14" s="1"/>
  <c r="AA116" i="14"/>
  <c r="AA114" i="14" s="1"/>
  <c r="Z116" i="14"/>
  <c r="Z114" i="14" s="1"/>
  <c r="Y116" i="14"/>
  <c r="U116" i="14"/>
  <c r="V116" i="14" s="1"/>
  <c r="AA113" i="14"/>
  <c r="AA105" i="14" s="1"/>
  <c r="Z113" i="14"/>
  <c r="Z105" i="14" s="1"/>
  <c r="Y113" i="14"/>
  <c r="U57" i="14"/>
  <c r="V57" i="14" s="1"/>
  <c r="U56" i="14"/>
  <c r="V56" i="14" s="1"/>
  <c r="AA53" i="14"/>
  <c r="Z53" i="14"/>
  <c r="U53" i="14"/>
  <c r="V53" i="14" s="1"/>
  <c r="U51" i="14"/>
  <c r="V51" i="14" s="1"/>
  <c r="U50" i="14"/>
  <c r="V50" i="14" s="1"/>
  <c r="U47" i="14"/>
  <c r="V47" i="14" s="1"/>
  <c r="U46" i="14"/>
  <c r="V46" i="14" s="1"/>
  <c r="U45" i="14"/>
  <c r="V45" i="14" s="1"/>
  <c r="AA44" i="14"/>
  <c r="Z44" i="14"/>
  <c r="U44" i="14"/>
  <c r="V44" i="14" s="1"/>
  <c r="U42" i="14"/>
  <c r="V42" i="14" s="1"/>
  <c r="U41" i="14"/>
  <c r="V41" i="14" s="1"/>
  <c r="AA39" i="14"/>
  <c r="Z39" i="14"/>
  <c r="U39" i="14"/>
  <c r="V39" i="14" s="1"/>
  <c r="AA33" i="14"/>
  <c r="Z33" i="14"/>
  <c r="U33" i="14"/>
  <c r="V33" i="14" s="1"/>
  <c r="U31" i="14"/>
  <c r="V31" i="14" s="1"/>
  <c r="AA29" i="14"/>
  <c r="AA20" i="14" s="1"/>
  <c r="Z29" i="14"/>
  <c r="U29" i="14"/>
  <c r="V29" i="14" s="1"/>
  <c r="U26" i="14"/>
  <c r="V26" i="14" s="1"/>
  <c r="U25" i="14"/>
  <c r="V25" i="14" s="1"/>
  <c r="U23" i="14"/>
  <c r="V23" i="14" s="1"/>
  <c r="Z20" i="14" l="1"/>
  <c r="AA104" i="14"/>
  <c r="Z37" i="14"/>
  <c r="Z19" i="14" s="1"/>
  <c r="AA37" i="14"/>
  <c r="AA19" i="14" s="1"/>
  <c r="AB33" i="14"/>
  <c r="Z104" i="14"/>
  <c r="AB104" i="14" s="1"/>
  <c r="AB113" i="14"/>
  <c r="AB53" i="14"/>
  <c r="AB39" i="14"/>
  <c r="AB44" i="14"/>
  <c r="AB22" i="14"/>
  <c r="AB29" i="14"/>
  <c r="AB116" i="14"/>
  <c r="AA18" i="14" l="1"/>
  <c r="Z18" i="14"/>
  <c r="AB19" i="14"/>
  <c r="AB114" i="14"/>
  <c r="AB37" i="14"/>
  <c r="AB20" i="14"/>
  <c r="AB105" i="14"/>
  <c r="AB18" i="14" l="1"/>
  <c r="AB216" i="14" l="1"/>
  <c r="AB202" i="14" l="1"/>
  <c r="AB182" i="14" l="1"/>
  <c r="AB167" i="14" l="1"/>
  <c r="AB144" i="14" l="1"/>
  <c r="AB125" i="14"/>
  <c r="Z231" i="14"/>
  <c r="AB231" i="14" l="1"/>
  <c r="AB246" i="14"/>
  <c r="Z262" i="14"/>
  <c r="Z124" i="14" s="1"/>
  <c r="AA262" i="14"/>
  <c r="AA124" i="14" s="1"/>
  <c r="AA288" i="14" s="1"/>
  <c r="AB262" i="14" l="1"/>
  <c r="AB124" i="14"/>
  <c r="Z288" i="14"/>
  <c r="AB288" i="14" s="1"/>
</calcChain>
</file>

<file path=xl/sharedStrings.xml><?xml version="1.0" encoding="utf-8"?>
<sst xmlns="http://schemas.openxmlformats.org/spreadsheetml/2006/main" count="1117" uniqueCount="556">
  <si>
    <t>Примечание</t>
  </si>
  <si>
    <t>Металлические утепленные двери</t>
  </si>
  <si>
    <t>Противопожарные двери</t>
  </si>
  <si>
    <t>Двери металлические</t>
  </si>
  <si>
    <t>Остекленные двери</t>
  </si>
  <si>
    <t>Объект посетили, с ситуацией на объекте ознакомлены.</t>
  </si>
  <si>
    <t>Итого</t>
  </si>
  <si>
    <t>НАРУЖНЫЕ ДВЕРИ</t>
  </si>
  <si>
    <t>ВНУТРЕННИЕ ДВЕРИ</t>
  </si>
  <si>
    <t>- заполняемые ячейки!</t>
  </si>
  <si>
    <t>Кол-во, шт.</t>
  </si>
  <si>
    <t>№ п/п</t>
  </si>
  <si>
    <t>Площадь, м2</t>
  </si>
  <si>
    <t>Комплект</t>
  </si>
  <si>
    <t>Монтаж</t>
  </si>
  <si>
    <t>Единицы</t>
  </si>
  <si>
    <t>Всего</t>
  </si>
  <si>
    <t>Код</t>
  </si>
  <si>
    <t>B 04.07.01</t>
  </si>
  <si>
    <t>Металлические противопожарные двери</t>
  </si>
  <si>
    <t>ВСЕГО затрат
на выполнение полного комплекса работ:</t>
  </si>
  <si>
    <t>ПРИМЕЧАНИЕ:</t>
  </si>
  <si>
    <t>С особыми условиями, указанными в письме - приглашении на участие в тендере, согласны.</t>
  </si>
  <si>
    <t>При выполнении работ руководствоваться техническими требованиями в соответствии с рабочей документацией, действующими правовыми и техническими нормами (РД, СНиП, СП, ГОСТ, СО, ВСН, ПОТ, ПУЭ, ФЗ и пр.). В случае, если двери выполнены не в соответствии с действующими пожарными нормами и правилами, Подрядчик устраняет несоответствия за свой счет.</t>
  </si>
  <si>
    <t>РАСЧЕТ СТОИМОСТИ</t>
  </si>
  <si>
    <t>Наименование работ</t>
  </si>
  <si>
    <t>Противопожарные остекленные двери</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</si>
  <si>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</si>
  <si>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С текстом договора подряда ознакомлены и согласны заключить договор на условиях, предложенных Генподрядчиком на тендере.</t>
  </si>
  <si>
    <t>Автостоянка</t>
  </si>
  <si>
    <t>Численность ИТР и рабочих, необходимых для производства работ:  ИТР - ______ чел. (указать), рабочие - ______ чел. (указать)</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</si>
  <si>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учесть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
Работы должны быть выполнены из материалов, пригодных для эксплуатации и имеющих соответствующие паспорта и сертификаты, действующие на территории РФ; соответствовать ГОСТ на металлические двери.</t>
  </si>
  <si>
    <t>Цена за единицу, руб. 
(в т.ч. НДС 20%)</t>
  </si>
  <si>
    <t>Общая стоимость, руб. 
(в т.ч. НДС 20%)</t>
  </si>
  <si>
    <t>Наименование организации: ________________________</t>
  </si>
  <si>
    <t xml:space="preserve">Срок производства работ: ____________ календарных дней (указать), Начало и окончание работ: ____________ (указать)
</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</si>
  <si>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</si>
  <si>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r>
      <t xml:space="preserve">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2"/>
        <color rgb="FFFF0000"/>
        <rFont val="Times New Roman"/>
        <family val="1"/>
        <charset val="204"/>
      </rPr>
      <t>(указать нужное).</t>
    </r>
  </si>
  <si>
    <t>Подрядчику перед началом СМР необходимо уточнить объем работ, ввиду отсутствия скорректированных маркировочных планов раздела "АР" (настоящий расчет подготовлен на основании Спецификаций элементов заполнения дверных проемов).</t>
  </si>
  <si>
    <t xml:space="preserve">выполнения полного комплекса работ по изготовлению, поставке и монтажу металлических противопожарных и технических дверей </t>
  </si>
  <si>
    <r>
      <t xml:space="preserve">Изготовление, поставка и монтаж двери,  металлической, глухой, двупольной, с порогом, правой, проем 1350*2100  </t>
    </r>
    <r>
      <rPr>
        <b/>
        <sz val="11"/>
        <rFont val="Times New Roman"/>
        <family val="1"/>
        <charset val="204"/>
      </rPr>
      <t>(поз.1)</t>
    </r>
  </si>
  <si>
    <r>
      <t>Изготовление, поставка и монтаж двери,  противопожарной EIS30, остекленной, двупольной, правой, проем 1400*2100</t>
    </r>
    <r>
      <rPr>
        <b/>
        <sz val="11"/>
        <rFont val="Times New Roman"/>
        <family val="1"/>
        <charset val="204"/>
      </rPr>
      <t xml:space="preserve"> (поз.3)</t>
    </r>
  </si>
  <si>
    <r>
      <t>Изготовление, поставка и монтаж двери,  противопожарной EIS30, остекленной, двупольной,  левой, проем 1400*2100</t>
    </r>
    <r>
      <rPr>
        <b/>
        <sz val="11"/>
        <rFont val="Times New Roman"/>
        <family val="1"/>
        <charset val="204"/>
      </rPr>
      <t xml:space="preserve"> (поз.3*)</t>
    </r>
  </si>
  <si>
    <r>
      <t xml:space="preserve">Изготовление, поставка и монтаж двери,  металлической, глухой, утепленной, двупольной, с порогом, правой, проем 1350*2100  </t>
    </r>
    <r>
      <rPr>
        <b/>
        <sz val="11"/>
        <rFont val="Times New Roman"/>
        <family val="1"/>
        <charset val="204"/>
      </rPr>
      <t>(поз.4)</t>
    </r>
  </si>
  <si>
    <r>
      <t xml:space="preserve">Изготовление, поставка и монтаж двери,  металлической, глухой, утепленной, двупольной, с порогом, левой, проем 1350*2100  </t>
    </r>
    <r>
      <rPr>
        <b/>
        <sz val="11"/>
        <rFont val="Times New Roman"/>
        <family val="1"/>
        <charset val="204"/>
      </rPr>
      <t>(поз.4*)</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</si>
  <si>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левой, проем 1400*2100</t>
    </r>
    <r>
      <rPr>
        <b/>
        <sz val="11"/>
        <rFont val="Times New Roman"/>
        <family val="1"/>
        <charset val="204"/>
      </rPr>
      <t xml:space="preserve"> (поз.2*)</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</si>
  <si>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правой, проем 1400*2100</t>
    </r>
    <r>
      <rPr>
        <b/>
        <sz val="11"/>
        <rFont val="Times New Roman"/>
        <family val="1"/>
        <charset val="204"/>
      </rPr>
      <t xml:space="preserve"> (поз.2)</t>
    </r>
  </si>
  <si>
    <r>
      <t xml:space="preserve">Изготовление, поставка и монтаж двери,  металлической, остекленной, правой, с порогом,  проем 1400*2100 </t>
    </r>
    <r>
      <rPr>
        <b/>
        <sz val="11"/>
        <rFont val="Times New Roman"/>
        <family val="1"/>
        <charset val="204"/>
      </rPr>
      <t>(поз.5)</t>
    </r>
  </si>
  <si>
    <r>
      <t xml:space="preserve">Изготовление, поставка и монтаж двери,  металлической, остекленной, левой, с порогом, проем 1400*2100 </t>
    </r>
    <r>
      <rPr>
        <b/>
        <sz val="11"/>
        <rFont val="Times New Roman"/>
        <family val="1"/>
        <charset val="204"/>
      </rPr>
      <t>(поз.5*)</t>
    </r>
  </si>
  <si>
    <r>
      <t xml:space="preserve">Изготовление, поставка и монтаж двери,  металлической, остекленной, правой,с порогом,  проем 1400*2100  </t>
    </r>
    <r>
      <rPr>
        <b/>
        <sz val="11"/>
        <rFont val="Times New Roman"/>
        <family val="1"/>
        <charset val="204"/>
      </rPr>
      <t>(поз.6)</t>
    </r>
  </si>
  <si>
    <r>
      <t xml:space="preserve">Изготовление, поставка и монтаж двери,  металлической, остекленной, правой, с порогом, проем 1550*2100  </t>
    </r>
    <r>
      <rPr>
        <b/>
        <sz val="11"/>
        <rFont val="Times New Roman"/>
        <family val="1"/>
        <charset val="204"/>
      </rPr>
      <t>(поз.7)</t>
    </r>
  </si>
  <si>
    <r>
      <t xml:space="preserve">Изготовление, поставка и монтаж двери,  металлической, остекленной, левой, с порогом, проем 1550*2100  </t>
    </r>
    <r>
      <rPr>
        <b/>
        <sz val="11"/>
        <rFont val="Times New Roman"/>
        <family val="1"/>
        <charset val="204"/>
      </rPr>
      <t>(поз.7*)</t>
    </r>
  </si>
  <si>
    <r>
      <t xml:space="preserve">Изготовление, поставка и монтаж двери,  противопожарной EIS30, остекленной, правой, проем 1400*2100 </t>
    </r>
    <r>
      <rPr>
        <b/>
        <sz val="11"/>
        <rFont val="Times New Roman"/>
        <family val="1"/>
        <charset val="204"/>
      </rPr>
      <t>(поз.8)</t>
    </r>
  </si>
  <si>
    <r>
      <t xml:space="preserve">Изготовление, поставка и монтаж двери,  металлической, глухой, утепленной, правой, проем 1150*2100  </t>
    </r>
    <r>
      <rPr>
        <b/>
        <sz val="11"/>
        <rFont val="Times New Roman"/>
        <family val="1"/>
        <charset val="204"/>
      </rPr>
      <t>(поз.9)</t>
    </r>
  </si>
  <si>
    <r>
      <t xml:space="preserve">Изготовление, поставка и монтаж двери,  металлической, глухой, утепленной, левой, проем 1150*2100  </t>
    </r>
    <r>
      <rPr>
        <b/>
        <sz val="11"/>
        <rFont val="Times New Roman"/>
        <family val="1"/>
        <charset val="204"/>
      </rPr>
      <t>(поз.9*)</t>
    </r>
  </si>
  <si>
    <r>
      <t xml:space="preserve">Изготовление, поставка и монтаж двери,  металлической, остекленной, правой, двупольной с порогом,  проем 1550*2100 </t>
    </r>
    <r>
      <rPr>
        <b/>
        <sz val="11"/>
        <rFont val="Times New Roman"/>
        <family val="1"/>
        <charset val="204"/>
      </rPr>
      <t>(поз.10)</t>
    </r>
  </si>
  <si>
    <r>
      <t xml:space="preserve">Изготовление, поставка и монтаж двери,  металлической, остекленной, левой, двупольной с порогом, проем 1550*2100 </t>
    </r>
    <r>
      <rPr>
        <b/>
        <sz val="11"/>
        <rFont val="Times New Roman"/>
        <family val="1"/>
        <charset val="204"/>
      </rPr>
      <t>(поз.10*)</t>
    </r>
  </si>
  <si>
    <r>
      <t xml:space="preserve">Изготовление, поставка и монтаж двери,  противопожарной EI60, глухой, правой, проем 1150*2100 </t>
    </r>
    <r>
      <rPr>
        <b/>
        <sz val="11"/>
        <rFont val="Times New Roman"/>
        <family val="1"/>
        <charset val="204"/>
      </rPr>
      <t>(поз.11)</t>
    </r>
  </si>
  <si>
    <r>
      <t>Изготовление, поставка и монтаж двери,  противопожарной EI30, глухой, однопольной,  левой, проем 1150*2100</t>
    </r>
    <r>
      <rPr>
        <b/>
        <sz val="11"/>
        <rFont val="Times New Roman"/>
        <family val="1"/>
        <charset val="204"/>
      </rPr>
      <t xml:space="preserve"> (поз.12*)</t>
    </r>
  </si>
  <si>
    <r>
      <t>Изготовление, поставка и монтаж двери,  металлической, глухой, правой, проем 1150*2100</t>
    </r>
    <r>
      <rPr>
        <b/>
        <sz val="11"/>
        <rFont val="Times New Roman"/>
        <family val="1"/>
        <charset val="204"/>
      </rPr>
      <t xml:space="preserve"> (поз.13)</t>
    </r>
  </si>
  <si>
    <r>
      <t xml:space="preserve">Изготовление, поставка и монтаж двери,  металлической, глухой, левой, проем 1150*2100 </t>
    </r>
    <r>
      <rPr>
        <b/>
        <sz val="11"/>
        <rFont val="Times New Roman"/>
        <family val="1"/>
        <charset val="204"/>
      </rPr>
      <t>(поз.13*)</t>
    </r>
  </si>
  <si>
    <r>
      <t>Изготовление, поставка и монтаж двери,  противопожарной EIS60, остекленной, правой, проем 1150*2100</t>
    </r>
    <r>
      <rPr>
        <b/>
        <sz val="11"/>
        <rFont val="Times New Roman"/>
        <family val="1"/>
        <charset val="204"/>
      </rPr>
      <t xml:space="preserve"> (поз.20)</t>
    </r>
  </si>
  <si>
    <r>
      <t xml:space="preserve">Изготовление, поставка и монтаж двери,  металлической, остекленной, правой, проем 1150*2100 </t>
    </r>
    <r>
      <rPr>
        <b/>
        <sz val="11"/>
        <rFont val="Times New Roman"/>
        <family val="1"/>
        <charset val="204"/>
      </rPr>
      <t>(поз.21)</t>
    </r>
  </si>
  <si>
    <r>
      <t xml:space="preserve">Изготовление, поставка и монтаж двери,  металлической, остекленной, левой, проем 1150*2100 </t>
    </r>
    <r>
      <rPr>
        <b/>
        <sz val="11"/>
        <rFont val="Times New Roman"/>
        <family val="1"/>
        <charset val="204"/>
      </rPr>
      <t>(поз.21*)</t>
    </r>
  </si>
  <si>
    <r>
      <t>Изготовление, поставка и монтаж двери,  противопожарной EIS60, остекленной, правой, проем 1400*2100</t>
    </r>
    <r>
      <rPr>
        <b/>
        <sz val="11"/>
        <rFont val="Times New Roman"/>
        <family val="1"/>
        <charset val="204"/>
      </rPr>
      <t xml:space="preserve"> (поз.22)</t>
    </r>
  </si>
  <si>
    <r>
      <t xml:space="preserve">Изготовление, поставка и монтаж двери,  противопожарной EIS60, остекленной, левой, проем 1400*2100 </t>
    </r>
    <r>
      <rPr>
        <b/>
        <sz val="11"/>
        <rFont val="Times New Roman"/>
        <family val="1"/>
        <charset val="204"/>
      </rPr>
      <t>(поз.22*)</t>
    </r>
  </si>
  <si>
    <r>
      <t>Изготовление, поставка и монтаж двери,  противопожарной EIW60, остекленной, правой, проем 1400*2100</t>
    </r>
    <r>
      <rPr>
        <b/>
        <sz val="11"/>
        <rFont val="Times New Roman"/>
        <family val="1"/>
        <charset val="204"/>
      </rPr>
      <t xml:space="preserve"> (поз.27)</t>
    </r>
  </si>
  <si>
    <r>
      <t xml:space="preserve">Изготовление, поставка и монтаж двери,  противопожарной EIS60, остекленной, левой, проем 1550*2100 </t>
    </r>
    <r>
      <rPr>
        <b/>
        <sz val="11"/>
        <rFont val="Times New Roman"/>
        <family val="1"/>
        <charset val="204"/>
      </rPr>
      <t>(поз.23*)</t>
    </r>
  </si>
  <si>
    <r>
      <t xml:space="preserve">Изготовление, поставка и монтаж двери,  металлической, глухой, утепленной, правой, с решеткой 200*200, проем 1150*2100  </t>
    </r>
    <r>
      <rPr>
        <b/>
        <sz val="11"/>
        <rFont val="Times New Roman"/>
        <family val="1"/>
        <charset val="204"/>
      </rPr>
      <t>(поз.24)</t>
    </r>
  </si>
  <si>
    <r>
      <t xml:space="preserve">Изготовление, поставка и монтаж люка,  металлического, глухого, двустворчатого, проем 1100*1700 </t>
    </r>
    <r>
      <rPr>
        <b/>
        <sz val="11"/>
        <rFont val="Times New Roman"/>
        <family val="1"/>
        <charset val="204"/>
      </rPr>
      <t>(поз.Л-1)</t>
    </r>
  </si>
  <si>
    <r>
      <t xml:space="preserve">Изготовление, поставка и монтаж люка,  металлического, глухого, двустворчатого, проем 1300*1100 </t>
    </r>
    <r>
      <rPr>
        <b/>
        <sz val="11"/>
        <rFont val="Times New Roman"/>
        <family val="1"/>
        <charset val="204"/>
      </rPr>
      <t>(поз.Л-2)</t>
    </r>
  </si>
  <si>
    <r>
      <t xml:space="preserve">Двери входа во встроенные помещения со стороны двора: 
</t>
    </r>
    <r>
      <rPr>
        <sz val="10"/>
        <rFont val="Times New Roman"/>
        <family val="1"/>
        <charset val="204"/>
      </rPr>
      <t xml:space="preserve">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</si>
  <si>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Двери в мусоросборную камеру: 
</t>
    </r>
    <r>
      <rPr>
        <sz val="10"/>
        <rFont val="Times New Roman"/>
        <family val="1"/>
        <charset val="204"/>
      </rPr>
      <t xml:space="preserve">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</si>
  <si>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Двери входа в подвал: 
</t>
    </r>
    <r>
      <rPr>
        <sz val="10"/>
        <rFont val="Times New Roman"/>
        <family val="1"/>
        <charset val="204"/>
      </rPr>
      <t xml:space="preserve">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</si>
  <si>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Двери в ПУИ: 
</t>
    </r>
    <r>
      <rPr>
        <sz val="10"/>
        <rFont val="Times New Roman"/>
        <family val="1"/>
        <charset val="204"/>
      </rPr>
      <t xml:space="preserve">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</si>
  <si>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rPr>
        <b/>
        <i/>
        <u/>
        <sz val="10"/>
        <rFont val="Times New Roman"/>
        <family val="1"/>
        <charset val="204"/>
      </rPr>
      <t>Двери входа в жилую часть, тамбуры 1 этажа</t>
    </r>
    <r>
      <rPr>
        <sz val="10"/>
        <rFont val="Times New Roman"/>
        <family val="1"/>
        <charset val="204"/>
      </rPr>
      <t xml:space="preserve">
Дверной блок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</si>
  <si>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в ИТП, ВУ, насосную:</t>
    </r>
    <r>
      <rPr>
        <b/>
        <u/>
        <sz val="10"/>
        <rFont val="Times New Roman"/>
        <family val="1"/>
        <charset val="204"/>
      </rPr>
      <t xml:space="preserve"> </t>
    </r>
    <r>
      <rPr>
        <b/>
        <sz val="10"/>
        <rFont val="Times New Roman"/>
        <family val="1"/>
        <charset val="204"/>
      </rPr>
      <t xml:space="preserve">
</t>
    </r>
    <r>
      <rPr>
        <sz val="10"/>
        <rFont val="Times New Roman"/>
        <family val="1"/>
        <charset val="204"/>
      </rPr>
      <t>Дверной блок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</si>
  <si>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rPr>
        <b/>
        <i/>
        <u/>
        <sz val="10"/>
        <rFont val="Times New Roman"/>
        <family val="1"/>
        <charset val="204"/>
      </rPr>
      <t>Люки коллекторных:</t>
    </r>
    <r>
      <rPr>
        <b/>
        <u/>
        <sz val="10"/>
        <rFont val="Times New Roman"/>
        <family val="1"/>
        <charset val="204"/>
      </rPr>
      <t xml:space="preserve"> </t>
    </r>
    <r>
      <rPr>
        <b/>
        <sz val="10"/>
        <rFont val="Times New Roman"/>
        <family val="1"/>
        <charset val="204"/>
      </rPr>
      <t xml:space="preserve">
</t>
    </r>
    <r>
      <rPr>
        <sz val="10"/>
        <rFont val="Times New Roman"/>
        <family val="1"/>
        <charset val="204"/>
      </rPr>
      <t>Люк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</si>
  <si>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rPr>
        <b/>
        <i/>
        <u/>
        <sz val="10"/>
        <rFont val="Times New Roman"/>
        <family val="1"/>
        <charset val="204"/>
      </rPr>
      <t>Двери в колясочную :</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</si>
  <si>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тамбура :</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</si>
  <si>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тамбура 1 этажа:</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</si>
  <si>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межсекционные:</t>
    </r>
    <r>
      <rPr>
        <b/>
        <u/>
        <sz val="10"/>
        <rFont val="Times New Roman"/>
        <family val="1"/>
        <charset val="204"/>
      </rPr>
      <t xml:space="preserve"> </t>
    </r>
    <r>
      <rPr>
        <b/>
        <sz val="10"/>
        <rFont val="Times New Roman"/>
        <family val="1"/>
        <charset val="204"/>
      </rPr>
      <t xml:space="preserve">
</t>
    </r>
    <r>
      <rPr>
        <sz val="10"/>
        <rFont val="Times New Roman"/>
        <family val="1"/>
        <charset val="204"/>
      </rPr>
      <t xml:space="preserve">Дверной блок внутренний, противопожарный, стальной, глухой, </t>
    </r>
    <r>
      <rPr>
        <b/>
        <sz val="10"/>
        <rFont val="Times New Roman"/>
        <family val="1"/>
        <charset val="204"/>
      </rPr>
      <t xml:space="preserve">предел огнестойкости EI 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</si>
  <si>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 xml:space="preserve">Двери в помещение уборочного инвентаря, колясочную: </t>
    </r>
    <r>
      <rPr>
        <sz val="10"/>
        <rFont val="Times New Roman"/>
        <family val="1"/>
        <charset val="204"/>
      </rPr>
      <t xml:space="preserve">
Дверной блок внутренний, противопожарный, стальной, глухой,</t>
    </r>
    <r>
      <rPr>
        <b/>
        <sz val="10"/>
        <rFont val="Times New Roman"/>
        <family val="1"/>
        <charset val="204"/>
      </rPr>
      <t xml:space="preserve"> предел огнестойкости EI 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</si>
  <si>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 xml:space="preserve">Двери в коридор:
</t>
    </r>
    <r>
      <rPr>
        <sz val="10"/>
        <rFont val="Times New Roman"/>
        <family val="1"/>
        <charset val="204"/>
      </rPr>
      <t xml:space="preserve">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30 
</t>
    </r>
    <r>
      <rPr>
        <sz val="10"/>
        <rFont val="Times New Roman"/>
        <family val="1"/>
        <charset val="204"/>
      </rPr>
      <t xml:space="preserve">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0"/>
        <rFont val="Times New Roman"/>
        <family val="1"/>
        <charset val="204"/>
      </rPr>
      <t xml:space="preserve">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</si>
  <si>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 xml:space="preserve">Двери в колясочные:
</t>
    </r>
    <r>
      <rPr>
        <sz val="10"/>
        <rFont val="Times New Roman"/>
        <family val="1"/>
        <charset val="204"/>
      </rPr>
      <t xml:space="preserve">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30 
</t>
    </r>
    <r>
      <rPr>
        <sz val="10"/>
        <rFont val="Times New Roman"/>
        <family val="1"/>
        <charset val="204"/>
      </rPr>
      <t xml:space="preserve">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0"/>
        <rFont val="Times New Roman"/>
        <family val="1"/>
        <charset val="204"/>
      </rPr>
      <t xml:space="preserve">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</si>
  <si>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EIS60, остекленной, двупольной,  правой, проем 1400*2100 </t>
    </r>
    <r>
      <rPr>
        <b/>
        <sz val="11"/>
        <rFont val="Times New Roman"/>
        <family val="1"/>
        <charset val="204"/>
      </rPr>
      <t>(поз.1)</t>
    </r>
  </si>
  <si>
    <r>
      <t xml:space="preserve">Изготовление поставка и монтаж двери противопожарной EIS60, остекленной, двупольной,  левой, проем 1400*2100 </t>
    </r>
    <r>
      <rPr>
        <b/>
        <sz val="11"/>
        <rFont val="Times New Roman"/>
        <family val="1"/>
        <charset val="204"/>
      </rPr>
      <t>(поз.1*)</t>
    </r>
  </si>
  <si>
    <r>
      <rPr>
        <b/>
        <i/>
        <u/>
        <sz val="10"/>
        <rFont val="Times New Roman"/>
        <family val="1"/>
        <charset val="204"/>
      </rPr>
      <t xml:space="preserve">Двери в лифтовые холлы, тамбур-шлюзы:
</t>
    </r>
    <r>
      <rPr>
        <sz val="10"/>
        <rFont val="Times New Roman"/>
        <family val="1"/>
        <charset val="204"/>
      </rPr>
      <t xml:space="preserve">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60. 
</t>
    </r>
    <r>
      <rPr>
        <sz val="10"/>
        <rFont val="Times New Roman"/>
        <family val="1"/>
        <charset val="204"/>
      </rPr>
      <t xml:space="preserve">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0"/>
        <rFont val="Times New Roman"/>
        <family val="1"/>
        <charset val="204"/>
      </rPr>
      <t xml:space="preserve">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</si>
  <si>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стальной, однопольной, с порогом, правой, с решеткой 400*600, проем 1150*2100  </t>
    </r>
    <r>
      <rPr>
        <b/>
        <sz val="11"/>
        <rFont val="Times New Roman"/>
        <family val="1"/>
        <charset val="204"/>
      </rPr>
      <t>(поз.2)</t>
    </r>
  </si>
  <si>
    <r>
      <rPr>
        <b/>
        <i/>
        <u/>
        <sz val="10"/>
        <rFont val="Times New Roman"/>
        <family val="1"/>
        <charset val="204"/>
      </rPr>
      <t>Двери лестничных клеток:</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</si>
  <si>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Двери лестничных клеток:
</t>
    </r>
    <r>
      <rPr>
        <sz val="10"/>
        <rFont val="Times New Roman"/>
        <family val="1"/>
        <charset val="204"/>
      </rPr>
      <t xml:space="preserve">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</si>
  <si>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Изготовление, поставка и монтаж двери стальной, противопожарной EI30, глухой, правой, проем 1150*2100</t>
    </r>
    <r>
      <rPr>
        <b/>
        <sz val="11"/>
        <rFont val="Times New Roman"/>
        <family val="1"/>
        <charset val="204"/>
      </rPr>
      <t xml:space="preserve"> (поз.3)</t>
    </r>
  </si>
  <si>
    <r>
      <t>Изготовление, поставка и монтаж двери стальной, противопожарной EI30, глухой, левой, проем 1150*2100</t>
    </r>
    <r>
      <rPr>
        <b/>
        <sz val="11"/>
        <rFont val="Times New Roman"/>
        <family val="1"/>
        <charset val="204"/>
      </rPr>
      <t xml:space="preserve"> (поз.3*)</t>
    </r>
  </si>
  <si>
    <r>
      <rPr>
        <b/>
        <i/>
        <u/>
        <sz val="10"/>
        <rFont val="Times New Roman"/>
        <family val="1"/>
        <charset val="204"/>
      </rPr>
      <t xml:space="preserve">Двери в электрощитовую, венткамеру: </t>
    </r>
    <r>
      <rPr>
        <b/>
        <sz val="10"/>
        <rFont val="Times New Roman"/>
        <family val="1"/>
        <charset val="204"/>
      </rPr>
      <t xml:space="preserve">
</t>
    </r>
    <r>
      <rPr>
        <sz val="10"/>
        <rFont val="Times New Roman"/>
        <family val="1"/>
        <charset val="204"/>
      </rPr>
      <t>Дверной блок внутренний,</t>
    </r>
    <r>
      <rPr>
        <b/>
        <sz val="10"/>
        <rFont val="Times New Roman"/>
        <family val="1"/>
        <charset val="204"/>
      </rPr>
      <t xml:space="preserve"> противопожарный, </t>
    </r>
    <r>
      <rPr>
        <sz val="10"/>
        <rFont val="Times New Roman"/>
        <family val="1"/>
        <charset val="204"/>
      </rPr>
      <t xml:space="preserve">стальной, глухой, </t>
    </r>
    <r>
      <rPr>
        <b/>
        <sz val="10"/>
        <rFont val="Times New Roman"/>
        <family val="1"/>
        <charset val="204"/>
      </rPr>
      <t xml:space="preserve">предел огнестойкости EI30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</si>
  <si>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EI60, остекленной, правой, проем 1400*2100 </t>
    </r>
    <r>
      <rPr>
        <b/>
        <sz val="11"/>
        <rFont val="Times New Roman"/>
        <family val="1"/>
        <charset val="204"/>
      </rPr>
      <t>(поз.4)</t>
    </r>
  </si>
  <si>
    <r>
      <rPr>
        <b/>
        <i/>
        <u/>
        <sz val="10"/>
        <rFont val="Times New Roman"/>
        <family val="1"/>
        <charset val="204"/>
      </rPr>
      <t xml:space="preserve">Двери входа на лестничную клетку
</t>
    </r>
    <r>
      <rPr>
        <sz val="10"/>
        <rFont val="Times New Roman"/>
        <family val="1"/>
        <charset val="204"/>
      </rPr>
      <t xml:space="preserve">Дверной блок стальной, остекленный, наружный, противопожарный предел огнестойкости </t>
    </r>
    <r>
      <rPr>
        <b/>
        <sz val="10"/>
        <rFont val="Times New Roman"/>
        <family val="1"/>
        <charset val="204"/>
      </rPr>
      <t xml:space="preserve">EI60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</si>
  <si>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EIS60, остекленной, однопольной, правой, проем 1150*2100 </t>
    </r>
    <r>
      <rPr>
        <b/>
        <sz val="11"/>
        <rFont val="Times New Roman"/>
        <family val="1"/>
        <charset val="204"/>
      </rPr>
      <t>(поз.5)</t>
    </r>
  </si>
  <si>
    <r>
      <t xml:space="preserve">Изготовление поставка и монтаж двери противопожарной EIS60, остекленной, однопольной, левой, проем 1150*2100 </t>
    </r>
    <r>
      <rPr>
        <b/>
        <sz val="11"/>
        <rFont val="Times New Roman"/>
        <family val="1"/>
        <charset val="204"/>
      </rPr>
      <t>(поз.5*)</t>
    </r>
  </si>
  <si>
    <r>
      <rPr>
        <b/>
        <i/>
        <u/>
        <sz val="10"/>
        <rFont val="Times New Roman"/>
        <family val="1"/>
        <charset val="204"/>
      </rPr>
      <t xml:space="preserve">Двери на лестничную клетку:
</t>
    </r>
    <r>
      <rPr>
        <sz val="10"/>
        <rFont val="Times New Roman"/>
        <family val="1"/>
        <charset val="204"/>
      </rPr>
      <t xml:space="preserve">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60. 
</t>
    </r>
    <r>
      <rPr>
        <sz val="10"/>
        <rFont val="Times New Roman"/>
        <family val="1"/>
        <charset val="204"/>
      </rPr>
      <t xml:space="preserve">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0"/>
        <rFont val="Times New Roman"/>
        <family val="1"/>
        <charset val="204"/>
      </rPr>
      <t xml:space="preserve">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</si>
  <si>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металлической, остекленной, двупольной, правой, проем 1400*2100</t>
    </r>
    <r>
      <rPr>
        <b/>
        <sz val="11"/>
        <rFont val="Times New Roman"/>
        <family val="1"/>
        <charset val="204"/>
      </rPr>
      <t xml:space="preserve"> (поз.6)</t>
    </r>
  </si>
  <si>
    <r>
      <rPr>
        <b/>
        <i/>
        <u/>
        <sz val="10"/>
        <rFont val="Times New Roman"/>
        <family val="1"/>
        <charset val="204"/>
      </rPr>
      <t>Двери лестничных клеток:</t>
    </r>
    <r>
      <rPr>
        <sz val="10"/>
        <rFont val="Times New Roman"/>
        <family val="1"/>
        <charset val="204"/>
      </rPr>
      <t xml:space="preserve">
Дверной блок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</si>
  <si>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стальной, однопольной, с порогом, правой, с решеткой 300*300, проем 1150*2100  </t>
    </r>
    <r>
      <rPr>
        <b/>
        <sz val="11"/>
        <rFont val="Times New Roman"/>
        <family val="1"/>
        <charset val="204"/>
      </rPr>
      <t>(поз.7)</t>
    </r>
  </si>
  <si>
    <r>
      <rPr>
        <b/>
        <i/>
        <u/>
        <sz val="10"/>
        <rFont val="Times New Roman"/>
        <family val="1"/>
        <charset val="204"/>
      </rPr>
      <t xml:space="preserve">Двери на лестничную клетку: </t>
    </r>
    <r>
      <rPr>
        <b/>
        <sz val="10"/>
        <rFont val="Times New Roman"/>
        <family val="1"/>
        <charset val="204"/>
      </rPr>
      <t xml:space="preserve">
</t>
    </r>
    <r>
      <rPr>
        <sz val="10"/>
        <rFont val="Times New Roman"/>
        <family val="1"/>
        <charset val="204"/>
      </rPr>
      <t>Дверной блок внутренний,</t>
    </r>
    <r>
      <rPr>
        <b/>
        <sz val="10"/>
        <rFont val="Times New Roman"/>
        <family val="1"/>
        <charset val="204"/>
      </rPr>
      <t xml:space="preserve"> противопожарный, </t>
    </r>
    <r>
      <rPr>
        <sz val="10"/>
        <rFont val="Times New Roman"/>
        <family val="1"/>
        <charset val="204"/>
      </rPr>
      <t xml:space="preserve">стальной, глухой, </t>
    </r>
    <r>
      <rPr>
        <b/>
        <sz val="10"/>
        <rFont val="Times New Roman"/>
        <family val="1"/>
        <charset val="204"/>
      </rPr>
      <t xml:space="preserve">предел огнестойкости EIS60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</si>
  <si>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стальной, противопожарной EIS60, глухой, правой, проем 1550*2100</t>
    </r>
    <r>
      <rPr>
        <b/>
        <sz val="11"/>
        <rFont val="Times New Roman"/>
        <family val="1"/>
        <charset val="204"/>
      </rPr>
      <t xml:space="preserve"> (поз.8)</t>
    </r>
  </si>
  <si>
    <r>
      <t xml:space="preserve">Изготовление, поставка и монтаж люка,  металлического, глухого, утепленного, правого, проем 500*500 </t>
    </r>
    <r>
      <rPr>
        <b/>
        <sz val="11"/>
        <rFont val="Times New Roman"/>
        <family val="1"/>
        <charset val="204"/>
      </rPr>
      <t xml:space="preserve"> (поз.Л-1)</t>
    </r>
  </si>
  <si>
    <r>
      <t xml:space="preserve">Металлический люк:
</t>
    </r>
    <r>
      <rPr>
        <sz val="10"/>
        <rFont val="Times New Roman"/>
        <family val="1"/>
        <charset val="204"/>
      </rPr>
      <t>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i/>
        <u/>
        <sz val="10"/>
        <rFont val="Times New Roman"/>
        <family val="1"/>
        <charset val="204"/>
      </rPr>
      <t xml:space="preserve">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</si>
  <si>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Изготовление, поставка и монтаж двери,  металлической, противопожарной EIS60, остекленной,  правой, с порогом,  проем 1400*2100 </t>
    </r>
    <r>
      <rPr>
        <b/>
        <sz val="11"/>
        <rFont val="Times New Roman"/>
        <family val="1"/>
        <charset val="204"/>
      </rPr>
      <t>(поз.28)</t>
    </r>
  </si>
  <si>
    <r>
      <t xml:space="preserve">Изготовление, поставка и монтаж двери,  металлической, противопожарной EIS60, остекленной, левой, с порогом, проем 1400*2100 </t>
    </r>
    <r>
      <rPr>
        <b/>
        <sz val="11"/>
        <rFont val="Times New Roman"/>
        <family val="1"/>
        <charset val="204"/>
      </rPr>
      <t>(поз.28*)</t>
    </r>
  </si>
  <si>
    <r>
      <rPr>
        <b/>
        <i/>
        <u/>
        <sz val="10"/>
        <rFont val="Times New Roman"/>
        <family val="1"/>
        <charset val="204"/>
      </rPr>
      <t>Двери лестниц, лифтовых холлов,  тамбуров:</t>
    </r>
    <r>
      <rPr>
        <sz val="10"/>
        <rFont val="Times New Roman"/>
        <family val="1"/>
        <charset val="204"/>
      </rPr>
      <t xml:space="preserve">
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</si>
  <si>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тамбура:</t>
    </r>
    <r>
      <rPr>
        <sz val="10"/>
        <rFont val="Times New Roman"/>
        <family val="1"/>
        <charset val="204"/>
      </rPr>
      <t xml:space="preserve">
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предел огнестойкости EIS 60</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</si>
  <si>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противопожарной EI60, остекленной, правой, проем 1550*2100</t>
    </r>
    <r>
      <rPr>
        <b/>
        <sz val="11"/>
        <rFont val="Times New Roman"/>
        <family val="1"/>
        <charset val="204"/>
      </rPr>
      <t xml:space="preserve"> (поз. 26)</t>
    </r>
  </si>
  <si>
    <r>
      <rPr>
        <b/>
        <i/>
        <u/>
        <sz val="10"/>
        <rFont val="Times New Roman"/>
        <family val="1"/>
        <charset val="204"/>
      </rPr>
      <t>Двери входа в жилье</t>
    </r>
    <r>
      <rPr>
        <sz val="10"/>
        <rFont val="Times New Roman"/>
        <family val="1"/>
        <charset val="204"/>
      </rPr>
      <t xml:space="preserve">
Дверной блок стальной, остекленный </t>
    </r>
    <r>
      <rPr>
        <b/>
        <sz val="10"/>
        <rFont val="Times New Roman"/>
        <family val="1"/>
        <charset val="204"/>
      </rPr>
      <t>противопожарный,</t>
    </r>
    <r>
      <rPr>
        <sz val="10"/>
        <rFont val="Times New Roman"/>
        <family val="1"/>
        <charset val="204"/>
      </rPr>
      <t xml:space="preserve"> предел огнестойкости </t>
    </r>
    <r>
      <rPr>
        <b/>
        <sz val="10"/>
        <rFont val="Times New Roman"/>
        <family val="1"/>
        <charset val="204"/>
      </rPr>
      <t xml:space="preserve">EIW60 </t>
    </r>
    <r>
      <rPr>
        <sz val="10"/>
        <color rgb="FFFF0000"/>
        <rFont val="Times New Roman"/>
        <family val="1"/>
        <charset val="204"/>
      </rPr>
      <t xml:space="preserve">
</t>
    </r>
    <r>
      <rPr>
        <sz val="10"/>
        <rFont val="Times New Roman"/>
        <family val="1"/>
        <charset val="204"/>
      </rPr>
      <t xml:space="preserve">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t>
    </r>
    <r>
      <rPr>
        <sz val="10"/>
        <rFont val="Times New Roman"/>
        <family val="1"/>
        <charset val="204"/>
      </rPr>
      <t xml:space="preserve">
</t>
    </r>
    <r>
      <rPr>
        <b/>
        <sz val="10"/>
        <rFont val="Times New Roman"/>
        <family val="1"/>
        <charset val="204"/>
      </rPr>
      <t xml:space="preserve">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</si>
  <si>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Люк выхода на кровлю</t>
    </r>
    <r>
      <rPr>
        <sz val="10"/>
        <rFont val="Times New Roman"/>
        <family val="1"/>
        <charset val="204"/>
      </rPr>
      <t xml:space="preserve">
Люк наружный, </t>
    </r>
    <r>
      <rPr>
        <b/>
        <sz val="10"/>
        <rFont val="Times New Roman"/>
        <family val="1"/>
        <charset val="204"/>
      </rPr>
      <t>противопожарный</t>
    </r>
    <r>
      <rPr>
        <sz val="10"/>
        <rFont val="Times New Roman"/>
        <family val="1"/>
        <charset val="204"/>
      </rPr>
      <t>, стальной, утепленный, глухой,</t>
    </r>
    <r>
      <rPr>
        <b/>
        <sz val="10"/>
        <rFont val="Times New Roman"/>
        <family val="1"/>
        <charset val="204"/>
      </rPr>
      <t xml:space="preserve"> EI 60</t>
    </r>
    <r>
      <rPr>
        <sz val="10"/>
        <rFont val="Times New Roman"/>
        <family val="1"/>
        <charset val="204"/>
      </rPr>
      <t xml:space="preserve"> (типа "Небоскреб").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
Указать: страну производства и наименование завода-изготовителя</t>
    </r>
    <r>
      <rPr>
        <sz val="10"/>
        <rFont val="Times New Roman"/>
        <family val="1"/>
        <charset val="204"/>
      </rPr>
      <t xml:space="preserve">
</t>
    </r>
    <r>
      <rPr>
        <b/>
        <sz val="10"/>
        <rFont val="Times New Roman"/>
        <family val="1"/>
        <charset val="204"/>
      </rPr>
      <t xml:space="preserve">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</si>
  <si>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металлической, глухой, левой, с решеткой 350*300, проем 1150*2100 </t>
    </r>
    <r>
      <rPr>
        <b/>
        <sz val="11"/>
        <rFont val="Times New Roman"/>
        <family val="1"/>
        <charset val="204"/>
      </rPr>
      <t>(поз.14*)</t>
    </r>
  </si>
  <si>
    <t>5.1</t>
  </si>
  <si>
    <r>
      <t>Изготовление, поставка и монтаж двери,  противопожарной EIS60, остекленной, правой, проем 1400*2100</t>
    </r>
    <r>
      <rPr>
        <b/>
        <sz val="11"/>
        <rFont val="Times New Roman"/>
        <family val="1"/>
        <charset val="204"/>
      </rPr>
      <t xml:space="preserve"> (поз.5.1)</t>
    </r>
  </si>
  <si>
    <r>
      <t>Изготовление, поставка и монтаж двери,  противопожарной EIS60, остекленной, левой, проем 1400*2100</t>
    </r>
    <r>
      <rPr>
        <b/>
        <sz val="11"/>
        <rFont val="Times New Roman"/>
        <family val="1"/>
        <charset val="204"/>
      </rPr>
      <t xml:space="preserve"> (поз.5)</t>
    </r>
  </si>
  <si>
    <r>
      <rPr>
        <b/>
        <i/>
        <u/>
        <sz val="10"/>
        <rFont val="Times New Roman"/>
        <family val="1"/>
        <charset val="204"/>
      </rPr>
      <t>Двери лифтовых холлов:</t>
    </r>
    <r>
      <rPr>
        <sz val="10"/>
        <rFont val="Times New Roman"/>
        <family val="1"/>
        <charset val="204"/>
      </rPr>
      <t xml:space="preserve">
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</si>
  <si>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металлической, остекленной, левой, с порогом,  проем 1150*2100 </t>
    </r>
    <r>
      <rPr>
        <b/>
        <sz val="11"/>
        <rFont val="Times New Roman"/>
        <family val="1"/>
        <charset val="204"/>
      </rPr>
      <t>(поз.6)</t>
    </r>
  </si>
  <si>
    <r>
      <t xml:space="preserve">Изготовление, поставка и монтаж двери,  металлической, остекленной, правой, с порогом, проем 1150*2100 </t>
    </r>
    <r>
      <rPr>
        <b/>
        <sz val="11"/>
        <rFont val="Times New Roman"/>
        <family val="1"/>
        <charset val="204"/>
      </rPr>
      <t>(поз.6.1)</t>
    </r>
  </si>
  <si>
    <r>
      <rPr>
        <b/>
        <i/>
        <u/>
        <sz val="10"/>
        <rFont val="Times New Roman"/>
        <family val="1"/>
        <charset val="204"/>
      </rPr>
      <t>Двери в колясочную :</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</si>
  <si>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выхода из межквартирного коридора :</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</si>
  <si>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EIS30, остекленной, правой, проем 1550*2100 </t>
    </r>
    <r>
      <rPr>
        <b/>
        <sz val="11"/>
        <rFont val="Times New Roman"/>
        <family val="1"/>
        <charset val="204"/>
      </rPr>
      <t>(поз.8.1)</t>
    </r>
  </si>
  <si>
    <r>
      <rPr>
        <b/>
        <i/>
        <u/>
        <sz val="10"/>
        <rFont val="Times New Roman"/>
        <family val="1"/>
        <charset val="204"/>
      </rPr>
      <t xml:space="preserve">Двери в межквартирном коридоре:
</t>
    </r>
    <r>
      <rPr>
        <sz val="10"/>
        <rFont val="Times New Roman"/>
        <family val="1"/>
        <charset val="204"/>
      </rPr>
      <t xml:space="preserve">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 xml:space="preserve">предел огнестойкости EIS 30 
</t>
    </r>
    <r>
      <rPr>
        <sz val="10"/>
        <rFont val="Times New Roman"/>
        <family val="1"/>
        <charset val="204"/>
      </rPr>
      <t xml:space="preserve">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0"/>
        <rFont val="Times New Roman"/>
        <family val="1"/>
        <charset val="204"/>
      </rPr>
      <t xml:space="preserve">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</si>
  <si>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EI30, глухой, правой, проем 1150*2100 </t>
    </r>
    <r>
      <rPr>
        <b/>
        <sz val="11"/>
        <rFont val="Times New Roman"/>
        <family val="1"/>
        <charset val="204"/>
      </rPr>
      <t>(поз.9.1)</t>
    </r>
  </si>
  <si>
    <r>
      <rPr>
        <b/>
        <i/>
        <u/>
        <sz val="10"/>
        <rFont val="Times New Roman"/>
        <family val="1"/>
        <charset val="204"/>
      </rPr>
      <t>Двери в технические помещения в подвале:</t>
    </r>
    <r>
      <rPr>
        <b/>
        <u/>
        <sz val="10"/>
        <rFont val="Times New Roman"/>
        <family val="1"/>
        <charset val="204"/>
      </rPr>
      <t xml:space="preserve"> </t>
    </r>
    <r>
      <rPr>
        <b/>
        <sz val="10"/>
        <rFont val="Times New Roman"/>
        <family val="1"/>
        <charset val="204"/>
      </rPr>
      <t xml:space="preserve">
</t>
    </r>
    <r>
      <rPr>
        <sz val="10"/>
        <rFont val="Times New Roman"/>
        <family val="1"/>
        <charset val="204"/>
      </rPr>
      <t>Дверной блок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</si>
  <si>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Изготовление, поставка и монтаж двери,  металлической, глухой, левой, проем 1150*2100</t>
    </r>
    <r>
      <rPr>
        <b/>
        <sz val="11"/>
        <rFont val="Times New Roman"/>
        <family val="1"/>
        <charset val="204"/>
      </rPr>
      <t xml:space="preserve"> (поз.10)</t>
    </r>
  </si>
  <si>
    <r>
      <t xml:space="preserve">Изготовление, поставка и монтаж двери,  металлической, глухой, правой, проем 1150*2100 </t>
    </r>
    <r>
      <rPr>
        <b/>
        <sz val="11"/>
        <rFont val="Times New Roman"/>
        <family val="1"/>
        <charset val="204"/>
      </rPr>
      <t>(поз.10.1)</t>
    </r>
  </si>
  <si>
    <r>
      <rPr>
        <b/>
        <i/>
        <u/>
        <sz val="10"/>
        <rFont val="Times New Roman"/>
        <family val="1"/>
        <charset val="204"/>
      </rPr>
      <t>Двери в помещение уборочного инвентаря:</t>
    </r>
    <r>
      <rPr>
        <b/>
        <u/>
        <sz val="10"/>
        <rFont val="Times New Roman"/>
        <family val="1"/>
        <charset val="204"/>
      </rPr>
      <t xml:space="preserve"> </t>
    </r>
    <r>
      <rPr>
        <b/>
        <sz val="10"/>
        <rFont val="Times New Roman"/>
        <family val="1"/>
        <charset val="204"/>
      </rPr>
      <t xml:space="preserve">
</t>
    </r>
    <r>
      <rPr>
        <sz val="10"/>
        <rFont val="Times New Roman"/>
        <family val="1"/>
        <charset val="204"/>
      </rPr>
      <t>Дверной блок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</si>
  <si>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Изготовление, поставка и монтаж двери,  металлической, глухой, левой, проем 1150*2100</t>
    </r>
    <r>
      <rPr>
        <b/>
        <sz val="11"/>
        <rFont val="Times New Roman"/>
        <family val="1"/>
        <charset val="204"/>
      </rPr>
      <t xml:space="preserve"> (поз.19)</t>
    </r>
  </si>
  <si>
    <r>
      <t xml:space="preserve">Изготовление, поставка и монтаж двери,  металлической, глухой, правой, проем 1150*2100 </t>
    </r>
    <r>
      <rPr>
        <b/>
        <sz val="11"/>
        <rFont val="Times New Roman"/>
        <family val="1"/>
        <charset val="204"/>
      </rPr>
      <t>(поз.19.1)</t>
    </r>
  </si>
  <si>
    <r>
      <rPr>
        <b/>
        <i/>
        <u/>
        <sz val="10"/>
        <rFont val="Times New Roman"/>
        <family val="1"/>
        <charset val="204"/>
      </rPr>
      <t>Техническая дверь в коллекторную:</t>
    </r>
    <r>
      <rPr>
        <b/>
        <u/>
        <sz val="10"/>
        <rFont val="Times New Roman"/>
        <family val="1"/>
        <charset val="204"/>
      </rPr>
      <t xml:space="preserve"> </t>
    </r>
    <r>
      <rPr>
        <b/>
        <sz val="10"/>
        <rFont val="Times New Roman"/>
        <family val="1"/>
        <charset val="204"/>
      </rPr>
      <t xml:space="preserve">
</t>
    </r>
    <r>
      <rPr>
        <sz val="10"/>
        <rFont val="Times New Roman"/>
        <family val="1"/>
        <charset val="204"/>
      </rPr>
      <t>Дверной блок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</si>
  <si>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Изготовление, поставка и монтаж двери,  металлической, глухой, двупольной, проем 1200*2100 </t>
    </r>
    <r>
      <rPr>
        <b/>
        <sz val="11"/>
        <rFont val="Times New Roman"/>
        <family val="1"/>
        <charset val="204"/>
      </rPr>
      <t>(поз.21)</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</si>
  <si>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утепленной, левой, проем 1400*2100</t>
    </r>
    <r>
      <rPr>
        <b/>
        <sz val="11"/>
        <rFont val="Times New Roman"/>
        <family val="1"/>
        <charset val="204"/>
      </rPr>
      <t xml:space="preserve"> (поз.7)</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</si>
  <si>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утепленной, правой, проем 1400*2100</t>
    </r>
    <r>
      <rPr>
        <b/>
        <sz val="11"/>
        <rFont val="Times New Roman"/>
        <family val="1"/>
        <charset val="204"/>
      </rPr>
      <t xml:space="preserve"> (поз.7.1)</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</si>
  <si>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не утепленной, левой, проем 1400*2100</t>
    </r>
    <r>
      <rPr>
        <b/>
        <sz val="11"/>
        <rFont val="Times New Roman"/>
        <family val="1"/>
        <charset val="204"/>
      </rPr>
      <t xml:space="preserve"> (поз.23)</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</si>
  <si>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не утепленной, правой, проем 1400*2100</t>
    </r>
    <r>
      <rPr>
        <b/>
        <sz val="11"/>
        <rFont val="Times New Roman"/>
        <family val="1"/>
        <charset val="204"/>
      </rPr>
      <t xml:space="preserve"> (поз.23.1)</t>
    </r>
  </si>
  <si>
    <r>
      <rPr>
        <b/>
        <i/>
        <u/>
        <sz val="10"/>
        <rFont val="Times New Roman"/>
        <family val="1"/>
        <charset val="204"/>
      </rPr>
      <t>Двери входа в жилую часть,  тамбуры 1 этажа</t>
    </r>
    <r>
      <rPr>
        <sz val="10"/>
        <rFont val="Times New Roman"/>
        <family val="1"/>
        <charset val="204"/>
      </rPr>
      <t xml:space="preserve">
Дверной блок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</si>
  <si>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EI60, глухой, правой, проем 1150*2100 </t>
    </r>
    <r>
      <rPr>
        <b/>
        <sz val="11"/>
        <rFont val="Times New Roman"/>
        <family val="1"/>
        <charset val="204"/>
      </rPr>
      <t>(поз.27.1)</t>
    </r>
  </si>
  <si>
    <r>
      <rPr>
        <b/>
        <i/>
        <u/>
        <sz val="10"/>
        <rFont val="Times New Roman"/>
        <family val="1"/>
        <charset val="204"/>
      </rPr>
      <t>Двери межсекционные в подвале:</t>
    </r>
    <r>
      <rPr>
        <b/>
        <u/>
        <sz val="10"/>
        <rFont val="Times New Roman"/>
        <family val="1"/>
        <charset val="204"/>
      </rPr>
      <t xml:space="preserve"> </t>
    </r>
    <r>
      <rPr>
        <b/>
        <sz val="10"/>
        <rFont val="Times New Roman"/>
        <family val="1"/>
        <charset val="204"/>
      </rPr>
      <t xml:space="preserve">
</t>
    </r>
    <r>
      <rPr>
        <sz val="10"/>
        <rFont val="Times New Roman"/>
        <family val="1"/>
        <charset val="204"/>
      </rPr>
      <t xml:space="preserve">Дверной блок внутренний, противопожарный, стальной, глухой, </t>
    </r>
    <r>
      <rPr>
        <b/>
        <sz val="10"/>
        <rFont val="Times New Roman"/>
        <family val="1"/>
        <charset val="204"/>
      </rPr>
      <t xml:space="preserve">предел огнестойкости EI 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</si>
  <si>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металлической, остекленной, левой, с порогом,  проем 1400*2100  </t>
    </r>
    <r>
      <rPr>
        <b/>
        <sz val="11"/>
        <rFont val="Times New Roman"/>
        <family val="1"/>
        <charset val="204"/>
      </rPr>
      <t>(поз.12)</t>
    </r>
  </si>
  <si>
    <r>
      <t xml:space="preserve">Изготовление, поставка и монтаж двери,  металлической, остекленной, правой, с порогом, проем 1400*2100  </t>
    </r>
    <r>
      <rPr>
        <b/>
        <sz val="11"/>
        <rFont val="Times New Roman"/>
        <family val="1"/>
        <charset val="204"/>
      </rPr>
      <t>(поз.12.1)</t>
    </r>
  </si>
  <si>
    <r>
      <rPr>
        <b/>
        <i/>
        <u/>
        <sz val="10"/>
        <rFont val="Times New Roman"/>
        <family val="1"/>
        <charset val="204"/>
      </rPr>
      <t>Двери выхода из ЛК на улицу</t>
    </r>
    <r>
      <rPr>
        <sz val="10"/>
        <rFont val="Times New Roman"/>
        <family val="1"/>
        <charset val="204"/>
      </rPr>
      <t xml:space="preserve">
Дверной блок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</si>
  <si>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тамбура 1 этажа</t>
    </r>
    <r>
      <rPr>
        <sz val="10"/>
        <rFont val="Times New Roman"/>
        <family val="1"/>
        <charset val="204"/>
      </rPr>
      <t xml:space="preserve">
Дверной блок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</si>
  <si>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Двери входа в ТСЖ: 
</t>
    </r>
    <r>
      <rPr>
        <sz val="10"/>
        <rFont val="Times New Roman"/>
        <family val="1"/>
        <charset val="204"/>
      </rPr>
      <t xml:space="preserve">Дверной блок стальной, глухой, наружный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</si>
  <si>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Изготовление, поставка и монтаж двери,  металлической, глухой, утепленной, левой, проем 1150*2100  </t>
    </r>
    <r>
      <rPr>
        <b/>
        <sz val="11"/>
        <rFont val="Times New Roman"/>
        <family val="1"/>
        <charset val="204"/>
      </rPr>
      <t>(поз.18)</t>
    </r>
  </si>
  <si>
    <r>
      <t>Изготовление, поставка и монтаж двери,  противопожарной EI30, левой, проем 1350*2100</t>
    </r>
    <r>
      <rPr>
        <b/>
        <sz val="11"/>
        <rFont val="Times New Roman"/>
        <family val="1"/>
        <charset val="204"/>
      </rPr>
      <t xml:space="preserve"> (поз.25)</t>
    </r>
  </si>
  <si>
    <r>
      <t>Изготовление, поставка и монтаж двери,  противопожарной EI30, правой, проем 1350*2100</t>
    </r>
    <r>
      <rPr>
        <b/>
        <sz val="11"/>
        <rFont val="Times New Roman"/>
        <family val="1"/>
        <charset val="204"/>
      </rPr>
      <t xml:space="preserve"> (поз.25.1)</t>
    </r>
  </si>
  <si>
    <r>
      <rPr>
        <b/>
        <i/>
        <u/>
        <sz val="10"/>
        <rFont val="Times New Roman"/>
        <family val="1"/>
        <charset val="204"/>
      </rPr>
      <t>Двери в мусоросборную камеру</t>
    </r>
    <r>
      <rPr>
        <sz val="10"/>
        <rFont val="Times New Roman"/>
        <family val="1"/>
        <charset val="204"/>
      </rPr>
      <t xml:space="preserve">
Дверной блок стальной, </t>
    </r>
    <r>
      <rPr>
        <b/>
        <sz val="10"/>
        <rFont val="Times New Roman"/>
        <family val="1"/>
        <charset val="204"/>
      </rPr>
      <t>противопожарный,</t>
    </r>
    <r>
      <rPr>
        <sz val="10"/>
        <rFont val="Times New Roman"/>
        <family val="1"/>
        <charset val="204"/>
      </rPr>
      <t xml:space="preserve"> предел огнестойкости </t>
    </r>
    <r>
      <rPr>
        <b/>
        <sz val="10"/>
        <rFont val="Times New Roman"/>
        <family val="1"/>
        <charset val="204"/>
      </rPr>
      <t xml:space="preserve">EI30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t>
    </r>
    <r>
      <rPr>
        <sz val="10"/>
        <rFont val="Times New Roman"/>
        <family val="1"/>
        <charset val="204"/>
      </rPr>
      <t xml:space="preserve">
</t>
    </r>
    <r>
      <rPr>
        <b/>
        <sz val="10"/>
        <rFont val="Times New Roman"/>
        <family val="1"/>
        <charset val="204"/>
      </rPr>
      <t xml:space="preserve">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</si>
  <si>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в ПУИ</t>
    </r>
    <r>
      <rPr>
        <sz val="10"/>
        <rFont val="Times New Roman"/>
        <family val="1"/>
        <charset val="204"/>
      </rPr>
      <t xml:space="preserve">
Дверной блок стальной, </t>
    </r>
    <r>
      <rPr>
        <b/>
        <sz val="10"/>
        <rFont val="Times New Roman"/>
        <family val="1"/>
        <charset val="204"/>
      </rPr>
      <t>противопожарный,</t>
    </r>
    <r>
      <rPr>
        <sz val="10"/>
        <rFont val="Times New Roman"/>
        <family val="1"/>
        <charset val="204"/>
      </rPr>
      <t xml:space="preserve"> предел огнестойкости </t>
    </r>
    <r>
      <rPr>
        <b/>
        <sz val="10"/>
        <rFont val="Times New Roman"/>
        <family val="1"/>
        <charset val="204"/>
      </rPr>
      <t xml:space="preserve">EI30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t>
    </r>
    <r>
      <rPr>
        <sz val="10"/>
        <rFont val="Times New Roman"/>
        <family val="1"/>
        <charset val="204"/>
      </rPr>
      <t xml:space="preserve">
</t>
    </r>
    <r>
      <rPr>
        <b/>
        <sz val="10"/>
        <rFont val="Times New Roman"/>
        <family val="1"/>
        <charset val="204"/>
      </rPr>
      <t xml:space="preserve">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</si>
  <si>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противопожарной EI30, левой, проем 1150*2100</t>
    </r>
    <r>
      <rPr>
        <b/>
        <sz val="11"/>
        <rFont val="Times New Roman"/>
        <family val="1"/>
        <charset val="204"/>
      </rPr>
      <t xml:space="preserve"> (поз.28)</t>
    </r>
  </si>
  <si>
    <r>
      <t>Изготовление, поставка и монтаж двери,  противопожарной EI30, правой, проем 1150*2100</t>
    </r>
    <r>
      <rPr>
        <b/>
        <sz val="11"/>
        <rFont val="Times New Roman"/>
        <family val="1"/>
        <charset val="204"/>
      </rPr>
      <t xml:space="preserve"> (поз.28.1)</t>
    </r>
  </si>
  <si>
    <r>
      <t xml:space="preserve">Изготовление, поставка и монтаж двери металлической, глухой, двупольной, с порогом, правой, проем 1350*2100  </t>
    </r>
    <r>
      <rPr>
        <b/>
        <sz val="11"/>
        <rFont val="Times New Roman"/>
        <family val="1"/>
        <charset val="204"/>
      </rPr>
      <t>(поз.14.1)</t>
    </r>
  </si>
  <si>
    <r>
      <t xml:space="preserve">Изготовление, поставка и монтаж двери,  металлической, глухой, утепленной, двупольной, левой, проем 1350*2100  </t>
    </r>
    <r>
      <rPr>
        <b/>
        <sz val="11"/>
        <rFont val="Times New Roman"/>
        <family val="1"/>
        <charset val="204"/>
      </rPr>
      <t>(поз.13)</t>
    </r>
  </si>
  <si>
    <r>
      <t xml:space="preserve">Изготовление, поставка и монтаж двери,  металлической, глухой, утепленной, двупольной, правой, проем 1350*2100  </t>
    </r>
    <r>
      <rPr>
        <b/>
        <sz val="11"/>
        <rFont val="Times New Roman"/>
        <family val="1"/>
        <charset val="204"/>
      </rPr>
      <t>(поз.13.1)</t>
    </r>
  </si>
  <si>
    <r>
      <t xml:space="preserve">Изготовление, поставка и монтаж двери,  металлической, глухой, утепленной, левой, проем 1150*2000  </t>
    </r>
    <r>
      <rPr>
        <b/>
        <sz val="11"/>
        <rFont val="Times New Roman"/>
        <family val="1"/>
        <charset val="204"/>
      </rPr>
      <t>(поз.20)</t>
    </r>
  </si>
  <si>
    <r>
      <t xml:space="preserve">Изготовление, поставка и монтаж двери,  металлической, глухой, утепленной, правой, проем 1150*2000  </t>
    </r>
    <r>
      <rPr>
        <b/>
        <sz val="11"/>
        <rFont val="Times New Roman"/>
        <family val="1"/>
        <charset val="204"/>
      </rPr>
      <t>(поз.20.1)</t>
    </r>
  </si>
  <si>
    <r>
      <rPr>
        <b/>
        <i/>
        <u/>
        <sz val="10"/>
        <rFont val="Times New Roman"/>
        <family val="1"/>
        <charset val="204"/>
      </rPr>
      <t>Двери в подвале между противопожарными отсеками:</t>
    </r>
    <r>
      <rPr>
        <b/>
        <u/>
        <sz val="10"/>
        <rFont val="Times New Roman"/>
        <family val="1"/>
        <charset val="204"/>
      </rPr>
      <t xml:space="preserve"> </t>
    </r>
    <r>
      <rPr>
        <b/>
        <sz val="10"/>
        <rFont val="Times New Roman"/>
        <family val="1"/>
        <charset val="204"/>
      </rPr>
      <t xml:space="preserve">
</t>
    </r>
    <r>
      <rPr>
        <sz val="10"/>
        <rFont val="Times New Roman"/>
        <family val="1"/>
        <charset val="204"/>
      </rPr>
      <t xml:space="preserve">Дверной блок внутренний, противопожарный, стальной, глухой, </t>
    </r>
    <r>
      <rPr>
        <b/>
        <sz val="10"/>
        <rFont val="Times New Roman"/>
        <family val="1"/>
        <charset val="204"/>
      </rPr>
      <t xml:space="preserve">предел огнестойкости EI 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</si>
  <si>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t>Металлические двери</t>
  </si>
  <si>
    <r>
      <t xml:space="preserve">Изготовление, поставка и монтаж двери стальной, однопольной, с порогом, левой, проем 810*2100  </t>
    </r>
    <r>
      <rPr>
        <b/>
        <sz val="11"/>
        <rFont val="Times New Roman"/>
        <family val="1"/>
        <charset val="204"/>
      </rPr>
      <t>(поз.1.1)</t>
    </r>
  </si>
  <si>
    <r>
      <rPr>
        <b/>
        <i/>
        <u/>
        <sz val="10"/>
        <rFont val="Times New Roman"/>
        <family val="1"/>
        <charset val="204"/>
      </rPr>
      <t>Двери в технические помещения:</t>
    </r>
    <r>
      <rPr>
        <sz val="10"/>
        <rFont val="Times New Roman"/>
        <family val="1"/>
        <charset val="204"/>
      </rPr>
      <t xml:space="preserve">
Дверной блок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</si>
  <si>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rPr>
        <b/>
        <i/>
        <u/>
        <sz val="10"/>
        <rFont val="Times New Roman"/>
        <family val="1"/>
        <charset val="204"/>
      </rPr>
      <t xml:space="preserve">Двери в ПУИ: </t>
    </r>
    <r>
      <rPr>
        <b/>
        <sz val="10"/>
        <rFont val="Times New Roman"/>
        <family val="1"/>
        <charset val="204"/>
      </rPr>
      <t xml:space="preserve">
</t>
    </r>
    <r>
      <rPr>
        <sz val="10"/>
        <rFont val="Times New Roman"/>
        <family val="1"/>
        <charset val="204"/>
      </rPr>
      <t>Дверной блок внутренний,</t>
    </r>
    <r>
      <rPr>
        <b/>
        <sz val="10"/>
        <rFont val="Times New Roman"/>
        <family val="1"/>
        <charset val="204"/>
      </rPr>
      <t xml:space="preserve"> противопожарный, </t>
    </r>
    <r>
      <rPr>
        <sz val="10"/>
        <rFont val="Times New Roman"/>
        <family val="1"/>
        <charset val="204"/>
      </rPr>
      <t xml:space="preserve">стальной, глухой, </t>
    </r>
    <r>
      <rPr>
        <b/>
        <sz val="10"/>
        <rFont val="Times New Roman"/>
        <family val="1"/>
        <charset val="204"/>
      </rPr>
      <t xml:space="preserve">предел огнестойкости EI30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</si>
  <si>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Дверь выхода на кровлю:
</t>
    </r>
    <r>
      <rPr>
        <sz val="10"/>
        <rFont val="Times New Roman"/>
        <family val="1"/>
        <charset val="204"/>
      </rPr>
      <t>Дверной блок наружный,  противопожарный, предел огнестойкости EI 30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i/>
        <u/>
        <sz val="10"/>
        <rFont val="Times New Roman"/>
        <family val="1"/>
        <charset val="204"/>
      </rPr>
      <t xml:space="preserve">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</si>
  <si>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Изготовление, поставка и монтаж двери стальной, глухой, однопольной, правой, противопожарной EI 30, проем 1150*2100  </t>
    </r>
    <r>
      <rPr>
        <b/>
        <sz val="11"/>
        <rFont val="Times New Roman"/>
        <family val="1"/>
        <charset val="204"/>
      </rPr>
      <t>(поз.4)</t>
    </r>
  </si>
  <si>
    <r>
      <t xml:space="preserve">Изготовление, поставка и монтаж двери стальной, глухой, однопольной, правой, противопожарной EI 30, проем 1150*2100  </t>
    </r>
    <r>
      <rPr>
        <b/>
        <sz val="11"/>
        <rFont val="Times New Roman"/>
        <family val="1"/>
        <charset val="204"/>
      </rPr>
      <t>(поз.5)</t>
    </r>
  </si>
  <si>
    <r>
      <t xml:space="preserve">Изготовление, поставка и монтаж двери стальной, глухой, однопольной, левой, противопожарной EI 30, проем 1150*2100  </t>
    </r>
    <r>
      <rPr>
        <b/>
        <sz val="11"/>
        <rFont val="Times New Roman"/>
        <family val="1"/>
        <charset val="204"/>
      </rPr>
      <t>(поз.5.1)</t>
    </r>
  </si>
  <si>
    <r>
      <t xml:space="preserve">Двери в технические помещения, помещение охраны:
</t>
    </r>
    <r>
      <rPr>
        <sz val="10"/>
        <rFont val="Times New Roman"/>
        <family val="1"/>
        <charset val="204"/>
      </rPr>
      <t xml:space="preserve">Дверной блок внутренний, </t>
    </r>
    <r>
      <rPr>
        <b/>
        <sz val="10"/>
        <rFont val="Times New Roman"/>
        <family val="1"/>
        <charset val="204"/>
      </rPr>
      <t>противопожарный</t>
    </r>
    <r>
      <rPr>
        <sz val="10"/>
        <rFont val="Times New Roman"/>
        <family val="1"/>
        <charset val="204"/>
      </rPr>
      <t xml:space="preserve">, стальной, глухой, </t>
    </r>
    <r>
      <rPr>
        <b/>
        <sz val="10"/>
        <rFont val="Times New Roman"/>
        <family val="1"/>
        <charset val="204"/>
      </rPr>
      <t>предел огнестойкости EI30</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i/>
        <u/>
        <sz val="10"/>
        <rFont val="Times New Roman"/>
        <family val="1"/>
        <charset val="204"/>
      </rPr>
      <t xml:space="preserve">
</t>
    </r>
    <r>
      <rPr>
        <b/>
        <sz val="10"/>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класса.</t>
    </r>
  </si>
  <si>
    <r>
      <t xml:space="preserve">Изготовление, поставка и монтаж двери стальной, глухой, однопольной, левой, противопожарной EI 30, проем 1150*2100  </t>
    </r>
    <r>
      <rPr>
        <b/>
        <sz val="11"/>
        <rFont val="Times New Roman"/>
        <family val="1"/>
        <charset val="204"/>
      </rPr>
      <t>(поз.6.1)</t>
    </r>
  </si>
  <si>
    <r>
      <t>Изготовление, поставка и монтаж двери стальной, противопожарной EI60, глухой, левой, проем 1150*2100</t>
    </r>
    <r>
      <rPr>
        <b/>
        <sz val="11"/>
        <rFont val="Times New Roman"/>
        <family val="1"/>
        <charset val="204"/>
      </rPr>
      <t xml:space="preserve"> (поз.7.1)</t>
    </r>
  </si>
  <si>
    <r>
      <rPr>
        <b/>
        <i/>
        <u/>
        <sz val="10"/>
        <rFont val="Times New Roman"/>
        <family val="1"/>
        <charset val="204"/>
      </rPr>
      <t xml:space="preserve">Двери на лестничную клетку: </t>
    </r>
    <r>
      <rPr>
        <b/>
        <sz val="10"/>
        <rFont val="Times New Roman"/>
        <family val="1"/>
        <charset val="204"/>
      </rPr>
      <t xml:space="preserve">
</t>
    </r>
    <r>
      <rPr>
        <sz val="10"/>
        <rFont val="Times New Roman"/>
        <family val="1"/>
        <charset val="204"/>
      </rPr>
      <t>Дверной блок внутренний,</t>
    </r>
    <r>
      <rPr>
        <b/>
        <sz val="10"/>
        <rFont val="Times New Roman"/>
        <family val="1"/>
        <charset val="204"/>
      </rPr>
      <t xml:space="preserve"> противопожарный, </t>
    </r>
    <r>
      <rPr>
        <sz val="10"/>
        <rFont val="Times New Roman"/>
        <family val="1"/>
        <charset val="204"/>
      </rPr>
      <t xml:space="preserve">стальной, глухой, </t>
    </r>
    <r>
      <rPr>
        <b/>
        <sz val="10"/>
        <rFont val="Times New Roman"/>
        <family val="1"/>
        <charset val="204"/>
      </rPr>
      <t xml:space="preserve">предел огнестойкости EI60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</si>
  <si>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EIS60, остекленной, однопольной, правой, проем 1150*2100 </t>
    </r>
    <r>
      <rPr>
        <b/>
        <sz val="11"/>
        <rFont val="Times New Roman"/>
        <family val="1"/>
        <charset val="204"/>
      </rPr>
      <t>(поз.8)</t>
    </r>
  </si>
  <si>
    <r>
      <t xml:space="preserve">Изготовление поставка и монтаж двери противопожарной EIS60, остекленной, однопольной, левой, проем 1150*2100 </t>
    </r>
    <r>
      <rPr>
        <b/>
        <sz val="11"/>
        <rFont val="Times New Roman"/>
        <family val="1"/>
        <charset val="204"/>
      </rPr>
      <t>(поз.8.1)</t>
    </r>
  </si>
  <si>
    <r>
      <t>Изготовление, поставка и монтаж двери стальной, противопожарной EI30, глухой, левой, проем 1150*2100</t>
    </r>
    <r>
      <rPr>
        <b/>
        <sz val="11"/>
        <rFont val="Times New Roman"/>
        <family val="1"/>
        <charset val="204"/>
      </rPr>
      <t xml:space="preserve"> (поз.9.1)</t>
    </r>
  </si>
  <si>
    <r>
      <rPr>
        <b/>
        <i/>
        <u/>
        <sz val="10"/>
        <rFont val="Times New Roman"/>
        <family val="1"/>
        <charset val="204"/>
      </rPr>
      <t xml:space="preserve">Дверь в электрощитовую: </t>
    </r>
    <r>
      <rPr>
        <b/>
        <sz val="10"/>
        <rFont val="Times New Roman"/>
        <family val="1"/>
        <charset val="204"/>
      </rPr>
      <t xml:space="preserve">
</t>
    </r>
    <r>
      <rPr>
        <sz val="10"/>
        <rFont val="Times New Roman"/>
        <family val="1"/>
        <charset val="204"/>
      </rPr>
      <t>Дверной блок внутренний,</t>
    </r>
    <r>
      <rPr>
        <b/>
        <sz val="10"/>
        <rFont val="Times New Roman"/>
        <family val="1"/>
        <charset val="204"/>
      </rPr>
      <t xml:space="preserve"> противопожарный, </t>
    </r>
    <r>
      <rPr>
        <sz val="10"/>
        <rFont val="Times New Roman"/>
        <family val="1"/>
        <charset val="204"/>
      </rPr>
      <t xml:space="preserve">стальной, глухой, </t>
    </r>
    <r>
      <rPr>
        <b/>
        <sz val="10"/>
        <rFont val="Times New Roman"/>
        <family val="1"/>
        <charset val="204"/>
      </rPr>
      <t xml:space="preserve">предел огнестойкости EI30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t>
    </r>
    <r>
      <rPr>
        <b/>
        <sz val="10"/>
        <rFont val="Times New Roman"/>
        <family val="1"/>
        <charset val="204"/>
      </rPr>
      <t xml:space="preserve">
Указать: страну производства и наименование завода-изготовителя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</si>
  <si>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металлической, остекленной, однопольной, правой, проем 1350*2100</t>
    </r>
    <r>
      <rPr>
        <b/>
        <sz val="11"/>
        <rFont val="Times New Roman"/>
        <family val="1"/>
        <charset val="204"/>
      </rPr>
      <t xml:space="preserve"> (поз.11)</t>
    </r>
  </si>
  <si>
    <r>
      <t>Изготовление, поставка и монтаж двери  металлической, остекленной, однопольной, левой, проем 1350*2100</t>
    </r>
    <r>
      <rPr>
        <b/>
        <sz val="11"/>
        <rFont val="Times New Roman"/>
        <family val="1"/>
        <charset val="204"/>
      </rPr>
      <t xml:space="preserve"> (поз.10.1)</t>
    </r>
  </si>
  <si>
    <r>
      <t>Изготовление, поставка и монтаж двери  металлической, остекленной, однопольной, левой, проем 1350*2100</t>
    </r>
    <r>
      <rPr>
        <b/>
        <sz val="11"/>
        <rFont val="Times New Roman"/>
        <family val="1"/>
        <charset val="204"/>
      </rPr>
      <t xml:space="preserve"> (поз.11.1)</t>
    </r>
  </si>
  <si>
    <r>
      <t xml:space="preserve">Изготовление поставка и монтаж двери противопожарной EIS60, остекленной, однопольной,  правой, проем 1350*2100 </t>
    </r>
    <r>
      <rPr>
        <b/>
        <sz val="11"/>
        <rFont val="Times New Roman"/>
        <family val="1"/>
        <charset val="204"/>
      </rPr>
      <t>(поз.12)</t>
    </r>
  </si>
  <si>
    <r>
      <t xml:space="preserve">Изготовление поставка и монтаж двери противопожарной EIS60, остекленной, однопольной,  левой, проем 1350*2100 </t>
    </r>
    <r>
      <rPr>
        <b/>
        <sz val="11"/>
        <rFont val="Times New Roman"/>
        <family val="1"/>
        <charset val="204"/>
      </rPr>
      <t>(поз.12.1)</t>
    </r>
  </si>
  <si>
    <r>
      <rPr>
        <b/>
        <i/>
        <u/>
        <sz val="10"/>
        <rFont val="Times New Roman"/>
        <family val="1"/>
        <charset val="204"/>
      </rPr>
      <t>Двери лифтовых холлов:</t>
    </r>
    <r>
      <rPr>
        <sz val="10"/>
        <rFont val="Times New Roman"/>
        <family val="1"/>
        <charset val="204"/>
      </rPr>
      <t xml:space="preserve">
Дверной блок внутренний, </t>
    </r>
    <r>
      <rPr>
        <b/>
        <sz val="10"/>
        <rFont val="Times New Roman"/>
        <family val="1"/>
        <charset val="204"/>
      </rPr>
      <t>противопожарный</t>
    </r>
    <r>
      <rPr>
        <sz val="10"/>
        <rFont val="Times New Roman"/>
        <family val="1"/>
        <charset val="204"/>
      </rPr>
      <t>, стальной, остекленный,</t>
    </r>
    <r>
      <rPr>
        <b/>
        <sz val="10"/>
        <rFont val="Times New Roman"/>
        <family val="1"/>
        <charset val="204"/>
      </rPr>
      <t xml:space="preserve"> предел огнестойкости EIS 30.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</si>
  <si>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противопожарной EIS30, остекленной, двупольной, левой, проем 1400*2100 </t>
    </r>
    <r>
      <rPr>
        <b/>
        <sz val="11"/>
        <rFont val="Times New Roman"/>
        <family val="1"/>
        <charset val="204"/>
      </rPr>
      <t>(поз.13.1)</t>
    </r>
  </si>
  <si>
    <r>
      <rPr>
        <b/>
        <i/>
        <u/>
        <sz val="10"/>
        <rFont val="Times New Roman"/>
        <family val="1"/>
        <charset val="204"/>
      </rPr>
      <t>Двери на лестничную клетку:</t>
    </r>
    <r>
      <rPr>
        <sz val="10"/>
        <rFont val="Times New Roman"/>
        <family val="1"/>
        <charset val="204"/>
      </rPr>
      <t xml:space="preserve">
Дверной блок внутренний, </t>
    </r>
    <r>
      <rPr>
        <b/>
        <sz val="10"/>
        <rFont val="Times New Roman"/>
        <family val="1"/>
        <charset val="204"/>
      </rPr>
      <t>противопожарный,</t>
    </r>
    <r>
      <rPr>
        <sz val="10"/>
        <rFont val="Times New Roman"/>
        <family val="1"/>
        <charset val="204"/>
      </rPr>
      <t xml:space="preserve"> стальной, остекленный, </t>
    </r>
    <r>
      <rPr>
        <b/>
        <sz val="10"/>
        <rFont val="Times New Roman"/>
        <family val="1"/>
        <charset val="204"/>
      </rPr>
      <t>предел огнестойкости</t>
    </r>
    <r>
      <rPr>
        <sz val="10"/>
        <rFont val="Times New Roman"/>
        <family val="1"/>
        <charset val="204"/>
      </rPr>
      <t xml:space="preserve"> </t>
    </r>
    <r>
      <rPr>
        <b/>
        <sz val="10"/>
        <rFont val="Times New Roman"/>
        <family val="1"/>
        <charset val="204"/>
      </rPr>
      <t>EIS 60.</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</si>
  <si>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t>(без учёта тёплых витражей и остеклённых перегородок входных групп)</t>
  </si>
  <si>
    <t xml:space="preserve">Руководитель дирекции  ______________________________  / М.В. Кинешемцев </t>
  </si>
  <si>
    <t>Исп.: ведущий инженер
группы подготовки тех. заданий   _______________________ /  Е.А. Денисенко</t>
  </si>
  <si>
    <t xml:space="preserve">Зам. руководителя дирекции    _________________________  / С.В. Трофимов </t>
  </si>
  <si>
    <t xml:space="preserve">Руководитель проекта ________________________________  / Р.К. Котовский </t>
  </si>
  <si>
    <t>на объекте: Многоквартирный дом со встроенными помещениями, встроенным подземным гаражом, распределительный пункт с трансформаторной подстанцией по адресу: Санкт-Петербург, Пулковское шоссе, дом 103, литера Р, участок 68, кадастровый номер 78:14:0772303:3779</t>
  </si>
  <si>
    <t>на объекте: Многоквартирный дом со встроенными помещениями и встроенным подземным гаражом
по адресу: Санкт-Петербург, Пулковское шоссе, дом 103, литера Р, участок 69, кадастровый номер 78:14:0772303:3780</t>
  </si>
  <si>
    <r>
      <rPr>
        <b/>
        <sz val="12"/>
        <rFont val="Times New Roman"/>
        <family val="1"/>
        <charset val="204"/>
      </rPr>
      <t>Расчетом учтены все условия и требования, необходимые для выполнения полного комплекса работ "под ключ", в том числе, но не ограничиваясь:</t>
    </r>
    <r>
      <rPr>
        <sz val="12"/>
        <rFont val="Times New Roman"/>
        <family val="1"/>
        <charset val="204"/>
      </rPr>
      <t xml:space="preserve">
- стоимость полного комплекта дверного блока (коробка, полотно, уплотнители, заполнение, наличники, доводчик, замок, ручки, петли (с установкой), броненакладки, окраска по RAL (согласовать с Генподрядчиком), отбойники, завертки и замковые заглушки (в случае необходимости), временные ручки, замки и заполнения, ограничители открывания),
- стоимость полного комплекса монтажных работ,
- замеры проемов до начала работ по изготовлению дверных блоков,
- согласование фурнитуры, расстекловки, эскизов, открывания дверей с Генодрядчиком и Генпроектировщиком до начала производства работ,
- установка на период строительства временных ручек и замков, с последующей заменой их на проектные,
- изоляция монтажного шва материалами, применявшимися при прохождении сертификации противопожарных дверных блоков,
- установка дверных блоков на жесткое основание (основание пола ЦПР, подставочные профили),
- установка шпингалета в полуторопольных дверных блоках,
- обеспечение возможности установки и подключения электромагнитных замков и домофонов в наружные двери,
- открывание дверных блоков в соответствии с требованиями проектной и нормативной документации,
- выполнение дверей тамбуров, лифтовых холлов, лестниц, технических помещений, наружные и противопожарные двери должны с уплотненным притвором и приспособлением для самозакрывания,
- установка "личинки" с возможной установкой заглушки после ввода объекта в эксплуатацию в дверных блоках, ведущих из лифтового холла на ЛК, 
- защита изделий на период строительства - консервация (многослойный гофрокартон в размер полотна с п/э пленкой, оцинкованная или нерж. сталь на порогах; тонкослойная фанера с двух сторон оконных блоков; в остекленных дверях вместо стекла установить тонкослойную фанеру с последующей заменой на стекло по завершению строительства объекта, снятие защиты по указанию Генподрядчика),
- ежемесячное дефектование смонтированных ранее дверных блоков с предоставлением дефектовочных ведомостей Генподрядчику до момента ввода объекта в эксплуатацию и передачи Управляющей компании,
- очистка изделий от защитных одежд, их помывка,
- передача сертификатов и паспортов от производителя на противопожарные двери, а также отчётов об огневых испытаниях.
- окраска всех видимых крепежных элементов дверей МОП (саморезы, заклёпки и т.д.) в цвет дверей</t>
    </r>
  </si>
  <si>
    <t>Основание: РД шифр 42ГП-1-АР,частично утвержд. "в произв-во работ"</t>
  </si>
  <si>
    <t>Основание: РД шифр 66/23-06/20-АР1,АР2, АР3, АР4, частично утвержд. "в произв-во работ"</t>
  </si>
  <si>
    <r>
      <rPr>
        <b/>
        <i/>
        <u/>
        <sz val="10"/>
        <rFont val="Times New Roman"/>
        <family val="1"/>
        <charset val="204"/>
      </rPr>
      <t xml:space="preserve">Двери выхода из паркинга </t>
    </r>
    <r>
      <rPr>
        <sz val="10"/>
        <rFont val="Times New Roman"/>
        <family val="1"/>
        <charset val="204"/>
      </rPr>
      <t xml:space="preserve">
Дверной блок стальной, остекленный </t>
    </r>
    <r>
      <rPr>
        <b/>
        <sz val="10"/>
        <rFont val="Times New Roman"/>
        <family val="1"/>
        <charset val="204"/>
      </rPr>
      <t>противопожарный,</t>
    </r>
    <r>
      <rPr>
        <sz val="10"/>
        <rFont val="Times New Roman"/>
        <family val="1"/>
        <charset val="204"/>
      </rPr>
      <t xml:space="preserve"> предел огнестойкости </t>
    </r>
    <r>
      <rPr>
        <b/>
        <sz val="10"/>
        <rFont val="Times New Roman"/>
        <family val="1"/>
        <charset val="204"/>
      </rPr>
      <t xml:space="preserve">EI60 </t>
    </r>
    <r>
      <rPr>
        <sz val="10"/>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</si>
  <si>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металлической, глухой, двупольной, с порогом, правой, проем 1350*2100  </t>
    </r>
    <r>
      <rPr>
        <b/>
        <sz val="11"/>
        <rFont val="Times New Roman"/>
        <family val="1"/>
        <charset val="204"/>
      </rPr>
      <t>(поз.4)</t>
    </r>
  </si>
  <si>
    <r>
      <t xml:space="preserve">Изготовление, поставка и монтаж двери,  металлической, глухой, двупольной, с порогом, левой, проем 1350*2100  </t>
    </r>
    <r>
      <rPr>
        <b/>
        <sz val="11"/>
        <rFont val="Times New Roman"/>
        <family val="1"/>
        <charset val="204"/>
      </rPr>
      <t>(поз.4*)</t>
    </r>
  </si>
  <si>
    <r>
      <t xml:space="preserve">Изготовление, поставка и монтаж двери,  металлической, глухой, правой, с решеткой 350*300, проем 1150*2100  </t>
    </r>
    <r>
      <rPr>
        <b/>
        <sz val="11"/>
        <rFont val="Times New Roman"/>
        <family val="1"/>
        <charset val="204"/>
      </rPr>
      <t>(поз.25)</t>
    </r>
  </si>
  <si>
    <r>
      <rPr>
        <b/>
        <i/>
        <u/>
        <sz val="10"/>
        <rFont val="Times New Roman"/>
        <family val="1"/>
        <charset val="204"/>
      </rPr>
      <t>Двери тамбура 1 этажа</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</si>
  <si>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правой, проем 1550*2100  </t>
    </r>
    <r>
      <rPr>
        <b/>
        <sz val="11"/>
        <rFont val="Times New Roman"/>
        <family val="1"/>
        <charset val="204"/>
      </rPr>
      <t>(поз.32.1)</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</si>
  <si>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левой, проем 1400*2100  </t>
    </r>
    <r>
      <rPr>
        <b/>
        <sz val="11"/>
        <rFont val="Times New Roman"/>
        <family val="1"/>
        <charset val="204"/>
      </rPr>
      <t>(поз.33)</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</si>
  <si>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правой, проем 1400*2100  </t>
    </r>
    <r>
      <rPr>
        <b/>
        <sz val="11"/>
        <rFont val="Times New Roman"/>
        <family val="1"/>
        <charset val="204"/>
      </rPr>
      <t>(поз.33.1)</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</si>
  <si>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наружной, левой, проем 1400*2100 </t>
    </r>
    <r>
      <rPr>
        <b/>
        <sz val="11"/>
        <rFont val="Times New Roman"/>
        <family val="1"/>
        <charset val="204"/>
      </rPr>
      <t>(поз.30)</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</si>
  <si>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наружной, правой, проем 1400*2100</t>
    </r>
    <r>
      <rPr>
        <b/>
        <sz val="11"/>
        <rFont val="Times New Roman"/>
        <family val="1"/>
        <charset val="204"/>
      </rPr>
      <t xml:space="preserve"> (поз.30.1)</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</si>
  <si>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наружной, правой, проем 1550*2100 </t>
    </r>
    <r>
      <rPr>
        <b/>
        <sz val="11"/>
        <rFont val="Times New Roman"/>
        <family val="1"/>
        <charset val="204"/>
      </rPr>
      <t>(поз.31.1)</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</si>
  <si>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левой, проем 1550*2100  </t>
    </r>
    <r>
      <rPr>
        <b/>
        <sz val="11"/>
        <rFont val="Times New Roman"/>
        <family val="1"/>
        <charset val="204"/>
      </rPr>
      <t>(поз.32)</t>
    </r>
  </si>
  <si>
    <r>
      <t xml:space="preserve">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наружной, левой, проем 1550*2100 </t>
    </r>
    <r>
      <rPr>
        <b/>
        <sz val="11"/>
        <rFont val="Times New Roman"/>
        <family val="1"/>
        <charset val="204"/>
      </rPr>
      <t>(поз.31)</t>
    </r>
  </si>
  <si>
    <r>
      <rPr>
        <b/>
        <u/>
        <sz val="10"/>
        <rFont val="Times New Roman"/>
        <family val="1"/>
        <charset val="204"/>
      </rPr>
      <t>Двери тамбура 1 этажа</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</si>
  <si>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противопожарной EI30, утепленной, левой, проем 1150*2100</t>
    </r>
    <r>
      <rPr>
        <b/>
        <sz val="11"/>
        <rFont val="Times New Roman"/>
        <family val="1"/>
        <charset val="204"/>
      </rPr>
      <t xml:space="preserve"> (поз.28)</t>
    </r>
  </si>
  <si>
    <r>
      <rPr>
        <b/>
        <i/>
        <u/>
        <sz val="10"/>
        <rFont val="Times New Roman"/>
        <family val="1"/>
        <charset val="204"/>
      </rPr>
      <t>Двери в ПУИ</t>
    </r>
    <r>
      <rPr>
        <sz val="10"/>
        <rFont val="Times New Roman"/>
        <family val="1"/>
        <charset val="204"/>
      </rPr>
      <t xml:space="preserve">
Дверной блок стальной, противопожарный, предел огнестойкости EI30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</si>
  <si>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rPr>
        <b/>
        <i/>
        <u/>
        <sz val="10"/>
        <rFont val="Times New Roman"/>
        <family val="1"/>
        <charset val="204"/>
      </rPr>
      <t>Двери тамбура 1 этажа</t>
    </r>
    <r>
      <rPr>
        <sz val="10"/>
        <rFont val="Times New Roman"/>
        <family val="1"/>
        <charset val="204"/>
      </rPr>
      <t xml:space="preserve">
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</si>
  <si>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</si>
  <si>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r>
      <t xml:space="preserve">Изготовление, поставка и монтаж люка (типа "Небоскреб") противопожарного EI 60, глухого, утепленного, откидного,  проем 800х800 </t>
    </r>
    <r>
      <rPr>
        <b/>
        <sz val="11"/>
        <rFont val="Times New Roman"/>
        <family val="1"/>
        <charset val="204"/>
      </rPr>
      <t>(поз.Л-3)</t>
    </r>
  </si>
  <si>
    <t>I</t>
  </si>
  <si>
    <t>1</t>
  </si>
  <si>
    <t>1.1</t>
  </si>
  <si>
    <t>2</t>
  </si>
  <si>
    <t>1.2</t>
  </si>
  <si>
    <t>2.1</t>
  </si>
  <si>
    <t>2.2</t>
  </si>
  <si>
    <t>3</t>
  </si>
  <si>
    <t>3.1</t>
  </si>
  <si>
    <t>4</t>
  </si>
  <si>
    <t>4.1</t>
  </si>
  <si>
    <t>4.2</t>
  </si>
  <si>
    <t>II</t>
  </si>
  <si>
    <r>
      <t xml:space="preserve">Изготовление, поставка и монтаж люка,  металлического, глухого, двустворчатого, проем 1700х1100 </t>
    </r>
    <r>
      <rPr>
        <b/>
        <sz val="11"/>
        <rFont val="Times New Roman"/>
        <family val="1"/>
        <charset val="204"/>
      </rPr>
      <t>(поз.Л-1)</t>
    </r>
  </si>
  <si>
    <r>
      <t xml:space="preserve">Изготовление, поставка и монтаж люка,  металлического, глухого, двустворчатого, проем 1300х1100 </t>
    </r>
    <r>
      <rPr>
        <b/>
        <sz val="11"/>
        <rFont val="Times New Roman"/>
        <family val="1"/>
        <charset val="204"/>
      </rPr>
      <t>(поз.Л-2)</t>
    </r>
  </si>
  <si>
    <r>
      <t xml:space="preserve">Изготовление, поставка и монтаж люка (типа "Небоскреб") противопожарного EI 60, глухого, откидного, утепленного, проем 800х800 </t>
    </r>
    <r>
      <rPr>
        <b/>
        <sz val="11"/>
        <rFont val="Times New Roman"/>
        <family val="1"/>
        <charset val="204"/>
      </rPr>
      <t>(поз.Л-3)</t>
    </r>
  </si>
  <si>
    <t>3.2</t>
  </si>
  <si>
    <r>
      <t xml:space="preserve">Изготовление, поставка и монтаж люка (типа "Небоскреб") противопожарного EI 30, глухого, утепленного, откидного, проем 1200х1200 </t>
    </r>
    <r>
      <rPr>
        <b/>
        <sz val="11"/>
        <rFont val="Times New Roman"/>
        <family val="1"/>
        <charset val="204"/>
      </rPr>
      <t>(поз.22)</t>
    </r>
  </si>
  <si>
    <r>
      <rPr>
        <b/>
        <i/>
        <u/>
        <sz val="10"/>
        <rFont val="Times New Roman"/>
        <family val="1"/>
        <charset val="204"/>
      </rPr>
      <t>Люк выхода на кровлю</t>
    </r>
    <r>
      <rPr>
        <sz val="10"/>
        <rFont val="Times New Roman"/>
        <family val="1"/>
        <charset val="204"/>
      </rPr>
      <t xml:space="preserve">
Люк наружный, </t>
    </r>
    <r>
      <rPr>
        <b/>
        <sz val="10"/>
        <rFont val="Times New Roman"/>
        <family val="1"/>
        <charset val="204"/>
      </rPr>
      <t>противопожарный</t>
    </r>
    <r>
      <rPr>
        <sz val="10"/>
        <rFont val="Times New Roman"/>
        <family val="1"/>
        <charset val="204"/>
      </rPr>
      <t>, стальной, утепленный, глухой,</t>
    </r>
    <r>
      <rPr>
        <b/>
        <sz val="10"/>
        <rFont val="Times New Roman"/>
        <family val="1"/>
        <charset val="204"/>
      </rPr>
      <t xml:space="preserve"> EI 30</t>
    </r>
    <r>
      <rPr>
        <sz val="10"/>
        <rFont val="Times New Roman"/>
        <family val="1"/>
        <charset val="204"/>
      </rPr>
      <t xml:space="preserve"> (типа "Небоскреб").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Внутреннее заполнение: базальтовая вата, толщиной ______ (указать) мм.
</t>
    </r>
    <r>
      <rPr>
        <b/>
        <sz val="10"/>
        <rFont val="Times New Roman"/>
        <family val="1"/>
        <charset val="204"/>
      </rPr>
      <t xml:space="preserve">
Указать: страну производства и наименование завода-изготовителя</t>
    </r>
    <r>
      <rPr>
        <sz val="10"/>
        <rFont val="Times New Roman"/>
        <family val="1"/>
        <charset val="204"/>
      </rPr>
      <t xml:space="preserve">
</t>
    </r>
    <r>
      <rPr>
        <b/>
        <sz val="10"/>
        <rFont val="Times New Roman"/>
        <family val="1"/>
        <charset val="204"/>
      </rPr>
      <t xml:space="preserve">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 заполнение (утеплитель), петли, ручка, уплотнитель   - в соответствии со " Стандартом на заполнение дверных проемов на объектах комфорт и комфорт "+" </t>
    </r>
  </si>
  <si>
    <r>
      <t>Изготовление, поставка и монтаж двери,  металлической, остекленной (армированный по ходу эвакуации прозрачной пленкой СМ4 однокамерный стеклопакет 4-8-4), двупольной, наружной, левой, проем 1400*2100</t>
    </r>
    <r>
      <rPr>
        <b/>
        <sz val="11"/>
        <rFont val="Times New Roman"/>
        <family val="1"/>
        <charset val="204"/>
      </rPr>
      <t xml:space="preserve"> (поз.30)</t>
    </r>
  </si>
  <si>
    <t>3 внутр+3 наружн</t>
  </si>
  <si>
    <t>Участок 68. (6-я очередь)</t>
  </si>
  <si>
    <t>Корпус 6.1 (секции 1-7)</t>
  </si>
  <si>
    <t>1.1.1</t>
  </si>
  <si>
    <t>1.1.1.1</t>
  </si>
  <si>
    <t>1.1.1.2</t>
  </si>
  <si>
    <t>1.1.1.3</t>
  </si>
  <si>
    <t>1.1.1.4</t>
  </si>
  <si>
    <t>1.1.1.5</t>
  </si>
  <si>
    <t>1.1.1.6</t>
  </si>
  <si>
    <t>1.1.2</t>
  </si>
  <si>
    <t>1.1.2.1</t>
  </si>
  <si>
    <t>1.1.2.2</t>
  </si>
  <si>
    <t>1.1.2.3</t>
  </si>
  <si>
    <t>1.1.3</t>
  </si>
  <si>
    <t>1.1.3.1</t>
  </si>
  <si>
    <t>1.1.4</t>
  </si>
  <si>
    <t>1.1.4.1</t>
  </si>
  <si>
    <t>1.1.4.2</t>
  </si>
  <si>
    <t>1.2.1</t>
  </si>
  <si>
    <t>1.2.1.1</t>
  </si>
  <si>
    <t>1.2.1.2</t>
  </si>
  <si>
    <t>1.2.1.3</t>
  </si>
  <si>
    <t>1.2.1.4</t>
  </si>
  <si>
    <t>1.2.2</t>
  </si>
  <si>
    <t>1.2.2.1</t>
  </si>
  <si>
    <t>1.2.2.2</t>
  </si>
  <si>
    <t>1.2.2.3</t>
  </si>
  <si>
    <t>1.2.2.4</t>
  </si>
  <si>
    <t>1.2.2.5</t>
  </si>
  <si>
    <t>1.2.2.6</t>
  </si>
  <si>
    <t>1.2.2.7</t>
  </si>
  <si>
    <t>1.2.2.8</t>
  </si>
  <si>
    <t>1.2.3</t>
  </si>
  <si>
    <t>1.2.3.1</t>
  </si>
  <si>
    <t>1.2.4</t>
  </si>
  <si>
    <t>1.2.4.1</t>
  </si>
  <si>
    <t>1.2.4.2</t>
  </si>
  <si>
    <t>1.2.4.3</t>
  </si>
  <si>
    <t>1.2.4.4</t>
  </si>
  <si>
    <t>1.2.4.5</t>
  </si>
  <si>
    <t>1.2.4.6</t>
  </si>
  <si>
    <t>1.2.4.7</t>
  </si>
  <si>
    <t>Корпус 6.2 (секции 8-13)</t>
  </si>
  <si>
    <t>2.1.1</t>
  </si>
  <si>
    <t>2.1.1.1</t>
  </si>
  <si>
    <t>2.1.1.2</t>
  </si>
  <si>
    <t>2.1.1.3</t>
  </si>
  <si>
    <t>2.1.1.4</t>
  </si>
  <si>
    <t>2.1.1.5</t>
  </si>
  <si>
    <t>2.1.2</t>
  </si>
  <si>
    <t>2.1.2.1</t>
  </si>
  <si>
    <t>2.1.2.2</t>
  </si>
  <si>
    <t>2.1.2.3</t>
  </si>
  <si>
    <t>2.1.3</t>
  </si>
  <si>
    <t>2.1.3.1</t>
  </si>
  <si>
    <t>2.1.4</t>
  </si>
  <si>
    <t>2.1.4.1</t>
  </si>
  <si>
    <t>2.2.1</t>
  </si>
  <si>
    <t>2.2.1.1</t>
  </si>
  <si>
    <t>2.2.1.2</t>
  </si>
  <si>
    <t>2.2.1.3</t>
  </si>
  <si>
    <t>2.2.1.4</t>
  </si>
  <si>
    <t>2.2.2</t>
  </si>
  <si>
    <t>2.2.2.1</t>
  </si>
  <si>
    <t>2.2.2.2</t>
  </si>
  <si>
    <t>2.2.2.3</t>
  </si>
  <si>
    <t>2.2.2.4</t>
  </si>
  <si>
    <t>2.2.2.5</t>
  </si>
  <si>
    <t>2.2.2.6</t>
  </si>
  <si>
    <t>2.2.2.7</t>
  </si>
  <si>
    <t>2.2.2.8</t>
  </si>
  <si>
    <t>2.2.3</t>
  </si>
  <si>
    <t>2.2.3.1</t>
  </si>
  <si>
    <t>2.2.3.2</t>
  </si>
  <si>
    <t>2.2.4</t>
  </si>
  <si>
    <t>2.2.4.1</t>
  </si>
  <si>
    <t>2.2.4.2</t>
  </si>
  <si>
    <t>2.2.4.3</t>
  </si>
  <si>
    <t>2.2.4.4</t>
  </si>
  <si>
    <t>2.2.4.5</t>
  </si>
  <si>
    <t>2.2.4.6</t>
  </si>
  <si>
    <t>2.2.4.7</t>
  </si>
  <si>
    <t>3.1.1</t>
  </si>
  <si>
    <t>3.1.1.1</t>
  </si>
  <si>
    <t>3.1.1.2</t>
  </si>
  <si>
    <t>3.1.1.3</t>
  </si>
  <si>
    <t>3.1.2</t>
  </si>
  <si>
    <t>3.1.2.1</t>
  </si>
  <si>
    <t>3.1.3</t>
  </si>
  <si>
    <t>3.1.3.1</t>
  </si>
  <si>
    <t>3.2.1</t>
  </si>
  <si>
    <t>3.2.1.1</t>
  </si>
  <si>
    <t>3.2.1.2</t>
  </si>
  <si>
    <t>3.2.1.3</t>
  </si>
  <si>
    <t>3.2.2</t>
  </si>
  <si>
    <t>3.2.2.1</t>
  </si>
  <si>
    <t>3.2.2.2</t>
  </si>
  <si>
    <t>3.2.2.3</t>
  </si>
  <si>
    <t>3.2.2.4</t>
  </si>
  <si>
    <t>Участок 69 (7-я очередь)</t>
  </si>
  <si>
    <t xml:space="preserve"> Корпус 7.1</t>
  </si>
  <si>
    <t>1.1.2.4</t>
  </si>
  <si>
    <t>1.1.2.5</t>
  </si>
  <si>
    <t>1.1.3.2</t>
  </si>
  <si>
    <t>1.1.3.3</t>
  </si>
  <si>
    <t>1.2.2.9</t>
  </si>
  <si>
    <t>1.2.3.2</t>
  </si>
  <si>
    <t>Корпус 7.2</t>
  </si>
  <si>
    <t>2.1.2.4</t>
  </si>
  <si>
    <t>2.1.2.5</t>
  </si>
  <si>
    <t>Корпус 7.3</t>
  </si>
  <si>
    <t>3.1.2.2</t>
  </si>
  <si>
    <t>3.1.3.2</t>
  </si>
  <si>
    <t>3.1.3.3</t>
  </si>
  <si>
    <t>3.1.3.4</t>
  </si>
  <si>
    <t>3.2.3</t>
  </si>
  <si>
    <t>3.2.3.1</t>
  </si>
  <si>
    <t>3.2.4</t>
  </si>
  <si>
    <t>3.2.4.1</t>
  </si>
  <si>
    <t>3.2.4.2</t>
  </si>
  <si>
    <t>Корпус 7.4</t>
  </si>
  <si>
    <t>4.1.1</t>
  </si>
  <si>
    <t>4.1.1.1</t>
  </si>
  <si>
    <t>4.1.1.2</t>
  </si>
  <si>
    <t>4.1.1.3</t>
  </si>
  <si>
    <t>4.1.2</t>
  </si>
  <si>
    <t>4.1.2.1</t>
  </si>
  <si>
    <t>4.1.2.2</t>
  </si>
  <si>
    <t>4.1.2.3</t>
  </si>
  <si>
    <t>4.1.2.4</t>
  </si>
  <si>
    <t>4.1.3</t>
  </si>
  <si>
    <t>4.1.3.1</t>
  </si>
  <si>
    <t>4.1.3.2</t>
  </si>
  <si>
    <t>4.1.3.3</t>
  </si>
  <si>
    <t>4.2.1</t>
  </si>
  <si>
    <t>4.2.1.1</t>
  </si>
  <si>
    <t>4.2.1.2</t>
  </si>
  <si>
    <t>4.2.2</t>
  </si>
  <si>
    <t>4.2.2.1</t>
  </si>
  <si>
    <t>4.2.2.2</t>
  </si>
  <si>
    <t>4.2.2.3</t>
  </si>
  <si>
    <t>4.2.2.4</t>
  </si>
  <si>
    <t>4.2.2.5</t>
  </si>
  <si>
    <t>4.2.2.6</t>
  </si>
  <si>
    <t>4.2.3</t>
  </si>
  <si>
    <t>4.2.3.1</t>
  </si>
  <si>
    <t>4.2.4</t>
  </si>
  <si>
    <t>4.2.4.1</t>
  </si>
  <si>
    <t>4.2.4.2</t>
  </si>
  <si>
    <t>5</t>
  </si>
  <si>
    <t>5.1.1</t>
  </si>
  <si>
    <t>5.1.1.2</t>
  </si>
  <si>
    <t>5.1.2</t>
  </si>
  <si>
    <t>5.1.2.1</t>
  </si>
  <si>
    <t>5.1.2.2</t>
  </si>
  <si>
    <t>5.1.2.3</t>
  </si>
  <si>
    <t>5.1.3</t>
  </si>
  <si>
    <t>5.1.3.1</t>
  </si>
  <si>
    <t>5.2</t>
  </si>
  <si>
    <t>5.2.1</t>
  </si>
  <si>
    <t>5.2.1.1</t>
  </si>
  <si>
    <t>5.2.2</t>
  </si>
  <si>
    <t>5.2.2.1</t>
  </si>
  <si>
    <t>5.2.2.2</t>
  </si>
  <si>
    <t>5.2.2.3</t>
  </si>
  <si>
    <t>5.2.2.4</t>
  </si>
  <si>
    <t>5.2.2.5</t>
  </si>
  <si>
    <t>5.2.2.6</t>
  </si>
  <si>
    <t>5.2.3</t>
  </si>
  <si>
    <t>5.2.3.1</t>
  </si>
  <si>
    <t>5.2.3.2</t>
  </si>
  <si>
    <t>5.2.3.3</t>
  </si>
  <si>
    <t>5.2.3.4</t>
  </si>
  <si>
    <t>5.2.3.5</t>
  </si>
  <si>
    <t>В расчете стоимости учтены генподрядные услуги в размере_____ от общей стоимости выполняемых подрядчиком работ.</t>
  </si>
  <si>
    <t>-</t>
  </si>
  <si>
    <t xml:space="preserve">РАСЧЕТ СТОИМОСТИ </t>
  </si>
  <si>
    <t>на выполнение полного комплекса работ по изготовлению, поставке и монтажу металлических противопожарных и технических дверей</t>
  </si>
  <si>
    <t>Цена за единицу, руб. 
(в т.ч. НДС)</t>
  </si>
  <si>
    <t>Общая стоимость, руб. 
(в т.ч. НДС)</t>
  </si>
  <si>
    <t>Металлические остекленные двери</t>
  </si>
  <si>
    <t>ЧТУ Заказчика</t>
  </si>
  <si>
    <t>4.2.1.3</t>
  </si>
  <si>
    <t>5.1.1.1</t>
  </si>
  <si>
    <t>5.2.1.2</t>
  </si>
  <si>
    <t>5.2.4</t>
  </si>
  <si>
    <t>5.2.4.1</t>
  </si>
  <si>
    <t>5.2.4.2</t>
  </si>
  <si>
    <t>5.2.4.3</t>
  </si>
  <si>
    <t>5.2.4.4</t>
  </si>
  <si>
    <t>6</t>
  </si>
  <si>
    <t>6.1</t>
  </si>
  <si>
    <t>6.1.1</t>
  </si>
  <si>
    <t>6.1.1.1</t>
  </si>
  <si>
    <t>6.1.1.2</t>
  </si>
  <si>
    <t>6.1.1.3</t>
  </si>
  <si>
    <t>6.1.1.4</t>
  </si>
  <si>
    <t>6.1.2</t>
  </si>
  <si>
    <t>6.1.2.1</t>
  </si>
  <si>
    <t>Численность ИТР и рабочих, необходимых для производства работ:  ИТР - ______ чел. (указать), рабочие - ______ чел. (указать)</t>
  </si>
  <si>
    <t>ИНН  ______________________________________________</t>
  </si>
  <si>
    <t>2.2.1.5</t>
  </si>
  <si>
    <t>2.2.1.6</t>
  </si>
  <si>
    <r>
      <t xml:space="preserve">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3"/>
        <color rgb="FFFF0000"/>
        <rFont val="Times New Roman"/>
        <family val="1"/>
        <charset val="204"/>
      </rPr>
      <t>(указать нужное).</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</si>
  <si>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Генподрядчиком,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</si>
  <si>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
Работы должны быть выполнены из материалов, пригодных для эксплуатации и имеющих соответствующие паспорта и сертификаты, действующие на территории РФ; соответствовать ГОСТ на металлические двери.</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</si>
  <si>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</si>
  <si>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Корпус 2</t>
  </si>
  <si>
    <t>Металлические противопожарные остекленные двери</t>
  </si>
  <si>
    <r>
      <rPr>
        <b/>
        <i/>
        <u/>
        <sz val="11"/>
        <rFont val="Times New Roman"/>
        <family val="1"/>
        <charset val="204"/>
      </rPr>
      <t xml:space="preserve">Двери входов в техпомещения: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</si>
  <si>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входов на лестничные клетки: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EIS60.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</si>
  <si>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t>Дата подачи коммерческого предложения: "____ " __________ 2025 г.</t>
  </si>
  <si>
    <t>В расчёте стоимости учтены генподрядные услуги в размере ___% от общей стоимости выполняемых Субподрядчиком работ.</t>
  </si>
  <si>
    <r>
      <rPr>
        <b/>
        <i/>
        <u/>
        <sz val="11"/>
        <rFont val="Times New Roman"/>
        <family val="1"/>
        <charset val="204"/>
      </rPr>
      <t xml:space="preserve">Двери между противопожарными отсеками: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</si>
  <si>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t>- предусмотреть в зоне порога защитную накладку из нержавеющей стали.</t>
  </si>
  <si>
    <t>на объекте «Многоквартирный жилой дом со встроенными помещениями обслуживания и встроенно-пристроенным подземным гаражом», 
по адресу: г. Санкт-Петербург, Октябрьская наб., кадастровый номер земельного участка 78:12:0633102:5105 (квартал 2, очередь 2)</t>
  </si>
  <si>
    <t>Встроенно-пристроенный подземный гараж</t>
  </si>
  <si>
    <t>Корпус 2 (секции 2.1-2.5)</t>
  </si>
  <si>
    <t>Корпус 2 (секция 1.1)</t>
  </si>
  <si>
    <t>Корпус 2 (секции 1.2, 1.4)</t>
  </si>
  <si>
    <t>Корпус 2 (секция 1.3)</t>
  </si>
  <si>
    <t>Корпус 2 (секция 1.5)</t>
  </si>
  <si>
    <t>6.1.3</t>
  </si>
  <si>
    <t>6.1.4</t>
  </si>
  <si>
    <r>
      <t xml:space="preserve">Изготовление, поставка и монтаж двери, металлической, глухой, левой, проем 1100*2100 </t>
    </r>
    <r>
      <rPr>
        <b/>
        <sz val="12"/>
        <rFont val="Times New Roman"/>
        <family val="1"/>
        <charset val="204"/>
      </rPr>
      <t>(поз. ДН-8л)</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</si>
  <si>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левой, проем 1350*2100 </t>
    </r>
    <r>
      <rPr>
        <b/>
        <sz val="12"/>
        <rFont val="Times New Roman"/>
        <family val="1"/>
        <charset val="204"/>
      </rPr>
      <t>(поз. ДН-5л (EI30))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</si>
  <si>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правой, проем 1050*1600 </t>
    </r>
    <r>
      <rPr>
        <b/>
        <sz val="12"/>
        <rFont val="Times New Roman"/>
        <family val="1"/>
        <charset val="204"/>
      </rPr>
      <t>(поз. ДН-7пр (EI30))</t>
    </r>
  </si>
  <si>
    <r>
      <t xml:space="preserve">Изготовление, поставка и монтаж двери металлической, глухой, правой, проем 1250*2100 </t>
    </r>
    <r>
      <rPr>
        <b/>
        <sz val="12"/>
        <rFont val="Times New Roman"/>
        <family val="1"/>
        <charset val="204"/>
      </rPr>
      <t>(поз. ДВ-20пр)</t>
    </r>
  </si>
  <si>
    <r>
      <t xml:space="preserve">Изготовление, поставка и монтаж двери металлической, остекленной, левой, проем 1300*2100 </t>
    </r>
    <r>
      <rPr>
        <b/>
        <sz val="12"/>
        <rFont val="Times New Roman"/>
        <family val="1"/>
        <charset val="204"/>
      </rPr>
      <t>(поз. ДВ-15л)</t>
    </r>
  </si>
  <si>
    <r>
      <t xml:space="preserve">Изготовление поставка и монтаж двери </t>
    </r>
    <r>
      <rPr>
        <b/>
        <sz val="12"/>
        <rFont val="Times New Roman"/>
        <family val="1"/>
        <charset val="204"/>
      </rPr>
      <t>противопожарной EIS60,</t>
    </r>
    <r>
      <rPr>
        <sz val="12"/>
        <rFont val="Times New Roman"/>
        <family val="1"/>
        <charset val="204"/>
      </rPr>
      <t xml:space="preserve"> остекленной, левой, проем 1150*2100 </t>
    </r>
    <r>
      <rPr>
        <b/>
        <sz val="12"/>
        <rFont val="Times New Roman"/>
        <family val="1"/>
        <charset val="204"/>
      </rPr>
      <t>(поз. ДВ-18л (EIS60))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</si>
  <si>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правой, проем 1350*2100 </t>
    </r>
    <r>
      <rPr>
        <b/>
        <sz val="12"/>
        <rFont val="Times New Roman"/>
        <family val="1"/>
        <charset val="204"/>
      </rPr>
      <t>(поз. ДН-5пр (EI30))</t>
    </r>
  </si>
  <si>
    <r>
      <t xml:space="preserve">Изготовление поставка и монтаж двери </t>
    </r>
    <r>
      <rPr>
        <b/>
        <sz val="12"/>
        <rFont val="Times New Roman"/>
        <family val="1"/>
        <charset val="204"/>
      </rPr>
      <t>противопожарной EIWS60,</t>
    </r>
    <r>
      <rPr>
        <sz val="12"/>
        <rFont val="Times New Roman"/>
        <family val="1"/>
        <charset val="204"/>
      </rPr>
      <t xml:space="preserve"> остекленной, левой, проем 1400*2100 </t>
    </r>
    <r>
      <rPr>
        <b/>
        <sz val="12"/>
        <rFont val="Times New Roman"/>
        <family val="1"/>
        <charset val="204"/>
      </rPr>
      <t>(поз. ДВ-8л (EIWS 60))</t>
    </r>
  </si>
  <si>
    <r>
      <t xml:space="preserve">Изготовление поставка и монтаж двери </t>
    </r>
    <r>
      <rPr>
        <b/>
        <sz val="12"/>
        <rFont val="Times New Roman"/>
        <family val="1"/>
        <charset val="204"/>
      </rPr>
      <t>противопожарной EIWS60,</t>
    </r>
    <r>
      <rPr>
        <sz val="12"/>
        <rFont val="Times New Roman"/>
        <family val="1"/>
        <charset val="204"/>
      </rPr>
      <t xml:space="preserve"> остекленной, левой, проем 1400*2100 </t>
    </r>
    <r>
      <rPr>
        <b/>
        <sz val="12"/>
        <rFont val="Times New Roman"/>
        <family val="1"/>
        <charset val="204"/>
      </rPr>
      <t>(поз. ДВ-8л (EIWS60))</t>
    </r>
  </si>
  <si>
    <r>
      <t xml:space="preserve">Изготовление поставка и монтаж двери </t>
    </r>
    <r>
      <rPr>
        <b/>
        <sz val="12"/>
        <rFont val="Times New Roman"/>
        <family val="1"/>
        <charset val="204"/>
      </rPr>
      <t>противопожарной EIWS60,</t>
    </r>
    <r>
      <rPr>
        <sz val="12"/>
        <rFont val="Times New Roman"/>
        <family val="1"/>
        <charset val="204"/>
      </rPr>
      <t xml:space="preserve"> остекленной, правой, проем 1400*2100 </t>
    </r>
    <r>
      <rPr>
        <b/>
        <sz val="12"/>
        <rFont val="Times New Roman"/>
        <family val="1"/>
        <charset val="204"/>
      </rPr>
      <t>(поз. ДВ-8пр (EIWS60))</t>
    </r>
  </si>
  <si>
    <r>
      <t xml:space="preserve">Изготовление поставка и монтаж двери </t>
    </r>
    <r>
      <rPr>
        <b/>
        <sz val="12"/>
        <rFont val="Times New Roman"/>
        <family val="1"/>
        <charset val="204"/>
      </rPr>
      <t>противопожарной EIS60,</t>
    </r>
    <r>
      <rPr>
        <sz val="12"/>
        <rFont val="Times New Roman"/>
        <family val="1"/>
        <charset val="204"/>
      </rPr>
      <t xml:space="preserve"> остекленной, правой, проем 1150*2100 </t>
    </r>
    <r>
      <rPr>
        <b/>
        <sz val="12"/>
        <rFont val="Times New Roman"/>
        <family val="1"/>
        <charset val="204"/>
      </rPr>
      <t>(поз. ДВ-10пр (EIS60))</t>
    </r>
  </si>
  <si>
    <r>
      <t xml:space="preserve">Изготовление поставка и монтаж двери </t>
    </r>
    <r>
      <rPr>
        <b/>
        <sz val="12"/>
        <rFont val="Times New Roman"/>
        <family val="1"/>
        <charset val="204"/>
      </rPr>
      <t>противопожарной EIWS60,</t>
    </r>
    <r>
      <rPr>
        <sz val="12"/>
        <rFont val="Times New Roman"/>
        <family val="1"/>
        <charset val="204"/>
      </rPr>
      <t xml:space="preserve"> остекленной, левой, проем 1150*2100 </t>
    </r>
    <r>
      <rPr>
        <b/>
        <sz val="12"/>
        <rFont val="Times New Roman"/>
        <family val="1"/>
        <charset val="204"/>
      </rPr>
      <t>(поз. ДВ-23л (EIWS60)</t>
    </r>
  </si>
  <si>
    <r>
      <t xml:space="preserve">Изготовление поставка и монтаж двери </t>
    </r>
    <r>
      <rPr>
        <b/>
        <sz val="12"/>
        <rFont val="Times New Roman"/>
        <family val="1"/>
        <charset val="204"/>
      </rPr>
      <t>противопожарной EIWS60,</t>
    </r>
    <r>
      <rPr>
        <sz val="12"/>
        <rFont val="Times New Roman"/>
        <family val="1"/>
        <charset val="204"/>
      </rPr>
      <t xml:space="preserve"> остекленной, правой, проем 1150*2100 </t>
    </r>
    <r>
      <rPr>
        <b/>
        <sz val="12"/>
        <rFont val="Times New Roman"/>
        <family val="1"/>
        <charset val="204"/>
      </rPr>
      <t>(поз. ДВ-23пр (EIWS60))</t>
    </r>
  </si>
  <si>
    <r>
      <t xml:space="preserve">Изготовление, поставка и монтаж двери, металлической, глухой, левой, проем 1350*2100 </t>
    </r>
    <r>
      <rPr>
        <b/>
        <sz val="12"/>
        <rFont val="Times New Roman"/>
        <family val="1"/>
        <charset val="204"/>
      </rPr>
      <t>(поз. ДН-5л)</t>
    </r>
  </si>
  <si>
    <r>
      <t xml:space="preserve">Изготовление, поставка и монтаж двери, металлической, глухой, правой, проем 1150*2080 </t>
    </r>
    <r>
      <rPr>
        <b/>
        <sz val="12"/>
        <rFont val="Times New Roman"/>
        <family val="1"/>
        <charset val="204"/>
      </rPr>
      <t>(поз. ДН-6пр)</t>
    </r>
  </si>
  <si>
    <r>
      <t xml:space="preserve">Изготовление, поставка и монтаж двери металлической, глухой, левой, проем 1250*2100 </t>
    </r>
    <r>
      <rPr>
        <b/>
        <sz val="12"/>
        <rFont val="Times New Roman"/>
        <family val="1"/>
        <charset val="204"/>
      </rPr>
      <t>(поз. ДВ-20л)</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</si>
  <si>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левой, проем 1150*1600 </t>
    </r>
    <r>
      <rPr>
        <b/>
        <sz val="12"/>
        <rFont val="Times New Roman"/>
        <family val="1"/>
        <charset val="204"/>
      </rPr>
      <t>(поз. ДВ-14л EI30)</t>
    </r>
  </si>
  <si>
    <r>
      <t xml:space="preserve">Изготовление, поставка и монтаж двери, металлической, глухой, правой, проем 1150*2100 </t>
    </r>
    <r>
      <rPr>
        <b/>
        <sz val="12"/>
        <rFont val="Times New Roman"/>
        <family val="1"/>
        <charset val="204"/>
      </rPr>
      <t>(поз. ДН-6пр)</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</si>
  <si>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левой, проем 1350*2100 </t>
    </r>
    <r>
      <rPr>
        <b/>
        <sz val="12"/>
        <rFont val="Times New Roman"/>
        <family val="1"/>
        <charset val="204"/>
      </rPr>
      <t>(поз. ДН-5л (ЕI30))</t>
    </r>
  </si>
  <si>
    <r>
      <t xml:space="preserve">Изготовление поставка и монтаж двери </t>
    </r>
    <r>
      <rPr>
        <b/>
        <sz val="12"/>
        <rFont val="Times New Roman"/>
        <family val="1"/>
        <charset val="204"/>
      </rPr>
      <t>противопожарной EIWS60,</t>
    </r>
    <r>
      <rPr>
        <sz val="12"/>
        <rFont val="Times New Roman"/>
        <family val="1"/>
        <charset val="204"/>
      </rPr>
      <t xml:space="preserve"> остекленной, левой, проем 1400*2100 </t>
    </r>
    <r>
      <rPr>
        <b/>
        <sz val="12"/>
        <rFont val="Times New Roman"/>
        <family val="1"/>
        <charset val="204"/>
      </rPr>
      <t>(поз. ДВ-8л EIWS60)</t>
    </r>
  </si>
  <si>
    <r>
      <t xml:space="preserve">Изготовление, поставка и монтаж двери металлической, глухой, левой, проем 1090*2050 </t>
    </r>
    <r>
      <rPr>
        <b/>
        <sz val="12"/>
        <rFont val="Times New Roman"/>
        <family val="1"/>
        <charset val="204"/>
      </rPr>
      <t>(поз. ДВ-14л)</t>
    </r>
  </si>
  <si>
    <r>
      <t xml:space="preserve">Изготовление поставка и монтаж двери </t>
    </r>
    <r>
      <rPr>
        <b/>
        <sz val="12"/>
        <rFont val="Times New Roman"/>
        <family val="1"/>
        <charset val="204"/>
      </rPr>
      <t>противопожарной EIS60,</t>
    </r>
    <r>
      <rPr>
        <sz val="12"/>
        <rFont val="Times New Roman"/>
        <family val="1"/>
        <charset val="204"/>
      </rPr>
      <t xml:space="preserve"> остекленной, левой, проем 1150*2100 </t>
    </r>
    <r>
      <rPr>
        <b/>
        <sz val="12"/>
        <rFont val="Times New Roman"/>
        <family val="1"/>
        <charset val="204"/>
      </rPr>
      <t>(поз. ДВ-10л (EIS60))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</si>
  <si>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левой, проем 1050*1600 </t>
    </r>
    <r>
      <rPr>
        <b/>
        <sz val="12"/>
        <rFont val="Times New Roman"/>
        <family val="1"/>
        <charset val="204"/>
      </rPr>
      <t>(поз. ДН-7л (EI30))</t>
    </r>
  </si>
  <si>
    <r>
      <t xml:space="preserve">Изготовление, поставка и монтаж двери металлической, остекленной, правой, проем 1300*2100 </t>
    </r>
    <r>
      <rPr>
        <b/>
        <sz val="12"/>
        <rFont val="Times New Roman"/>
        <family val="1"/>
        <charset val="204"/>
      </rPr>
      <t>(поз. ДВ-15пр)</t>
    </r>
  </si>
  <si>
    <r>
      <t xml:space="preserve">Изготовление, поставка и монтаж двери </t>
    </r>
    <r>
      <rPr>
        <b/>
        <sz val="12"/>
        <rFont val="Times New Roman"/>
        <family val="1"/>
        <charset val="204"/>
      </rPr>
      <t>противопожарной EI60,</t>
    </r>
    <r>
      <rPr>
        <sz val="12"/>
        <rFont val="Times New Roman"/>
        <family val="1"/>
        <charset val="204"/>
      </rPr>
      <t xml:space="preserve"> глухой, левой, проем 1150*2080 </t>
    </r>
    <r>
      <rPr>
        <b/>
        <sz val="12"/>
        <rFont val="Times New Roman"/>
        <family val="1"/>
        <charset val="204"/>
      </rPr>
      <t>(поз. ДВ-12л (ЕI60))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</si>
  <si>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левой, проем 1150*2100 </t>
    </r>
    <r>
      <rPr>
        <b/>
        <sz val="12"/>
        <rFont val="Times New Roman"/>
        <family val="1"/>
        <charset val="204"/>
      </rPr>
      <t>(поз. ДВ-13л (EI30))</t>
    </r>
  </si>
  <si>
    <r>
      <t xml:space="preserve">Изготовление поставка и монтаж двери </t>
    </r>
    <r>
      <rPr>
        <b/>
        <sz val="12"/>
        <rFont val="Times New Roman"/>
        <family val="1"/>
        <charset val="204"/>
      </rPr>
      <t xml:space="preserve">противопожарной EIWS60, </t>
    </r>
    <r>
      <rPr>
        <sz val="12"/>
        <rFont val="Times New Roman"/>
        <family val="1"/>
        <charset val="204"/>
      </rPr>
      <t xml:space="preserve">остекленной, левой, проем 1400*2100 </t>
    </r>
    <r>
      <rPr>
        <b/>
        <sz val="12"/>
        <rFont val="Times New Roman"/>
        <family val="1"/>
        <charset val="204"/>
      </rPr>
      <t>(поз. ДВ-8л (EIWS60))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</si>
  <si>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остекленной, левой, проем 1150*2100 </t>
    </r>
    <r>
      <rPr>
        <b/>
        <sz val="12"/>
        <rFont val="Times New Roman"/>
        <family val="1"/>
        <charset val="204"/>
      </rPr>
      <t>(поз. ДВ-10л (EI30))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</si>
  <si>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остекленной, правой, проем 1150*2100 </t>
    </r>
    <r>
      <rPr>
        <b/>
        <sz val="12"/>
        <rFont val="Times New Roman"/>
        <family val="1"/>
        <charset val="204"/>
      </rPr>
      <t>(поз. ДВ-10пр (EI30))</t>
    </r>
  </si>
  <si>
    <r>
      <t xml:space="preserve">Изготовление поставка и монтаж двери </t>
    </r>
    <r>
      <rPr>
        <b/>
        <sz val="12"/>
        <rFont val="Times New Roman"/>
        <family val="1"/>
        <charset val="204"/>
      </rPr>
      <t>противопожарной EIS60,</t>
    </r>
    <r>
      <rPr>
        <sz val="12"/>
        <rFont val="Times New Roman"/>
        <family val="1"/>
        <charset val="204"/>
      </rPr>
      <t xml:space="preserve"> остекленной, правой, проем 1150*2100 </t>
    </r>
    <r>
      <rPr>
        <b/>
        <sz val="12"/>
        <rFont val="Times New Roman"/>
        <family val="1"/>
        <charset val="204"/>
      </rPr>
      <t>(поз. ДВ-18пр (EIS60))</t>
    </r>
  </si>
  <si>
    <r>
      <t xml:space="preserve">Изготовление, поставка и монтаж двери металлической, остекленной, левой, проем 1500*2100 </t>
    </r>
    <r>
      <rPr>
        <b/>
        <sz val="12"/>
        <rFont val="Times New Roman"/>
        <family val="1"/>
        <charset val="204"/>
      </rPr>
      <t>(поз. ДВ-5л)</t>
    </r>
  </si>
  <si>
    <r>
      <t xml:space="preserve">Изготовление, поставка и монтаж двери металлической, остекленной, правой, проем 1500*2100 </t>
    </r>
    <r>
      <rPr>
        <b/>
        <sz val="12"/>
        <rFont val="Times New Roman"/>
        <family val="1"/>
        <charset val="204"/>
      </rPr>
      <t>(поз. ДВ-5пр)</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</si>
  <si>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левой, проем 1150*2100 </t>
    </r>
    <r>
      <rPr>
        <b/>
        <sz val="12"/>
        <rFont val="Times New Roman"/>
        <family val="1"/>
        <charset val="204"/>
      </rPr>
      <t>(поз. ДВ-6.1л (EI30))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</si>
  <si>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глухой, правой, проем 1150*2100 </t>
    </r>
    <r>
      <rPr>
        <b/>
        <sz val="12"/>
        <rFont val="Times New Roman"/>
        <family val="1"/>
        <charset val="204"/>
      </rPr>
      <t>(поз. ДВ-6.1пр (EI30))</t>
    </r>
  </si>
  <si>
    <r>
      <t xml:space="preserve">Изготовление, поставка и монтаж двери </t>
    </r>
    <r>
      <rPr>
        <b/>
        <sz val="12"/>
        <rFont val="Times New Roman"/>
        <family val="1"/>
        <charset val="204"/>
      </rPr>
      <t>противопожарной EIS30,</t>
    </r>
    <r>
      <rPr>
        <sz val="12"/>
        <rFont val="Times New Roman"/>
        <family val="1"/>
        <charset val="204"/>
      </rPr>
      <t xml:space="preserve"> глухой, левой, проем 1150*2100 </t>
    </r>
    <r>
      <rPr>
        <b/>
        <sz val="12"/>
        <rFont val="Times New Roman"/>
        <family val="1"/>
        <charset val="204"/>
      </rPr>
      <t>(поз. ДВ-6.2л (EIS30))</t>
    </r>
  </si>
  <si>
    <r>
      <t xml:space="preserve">Изготовление, поставка и монтаж двери </t>
    </r>
    <r>
      <rPr>
        <b/>
        <sz val="12"/>
        <rFont val="Times New Roman"/>
        <family val="1"/>
        <charset val="204"/>
      </rPr>
      <t>противопожарной EIS30,</t>
    </r>
    <r>
      <rPr>
        <sz val="12"/>
        <rFont val="Times New Roman"/>
        <family val="1"/>
        <charset val="204"/>
      </rPr>
      <t xml:space="preserve"> глухой, правой, проем 1150*2100 </t>
    </r>
    <r>
      <rPr>
        <b/>
        <sz val="12"/>
        <rFont val="Times New Roman"/>
        <family val="1"/>
        <charset val="204"/>
      </rPr>
      <t>(поз. ДВ-6.2пр (EIS30))</t>
    </r>
  </si>
  <si>
    <r>
      <t xml:space="preserve">Изготовление, поставка и монтаж двери </t>
    </r>
    <r>
      <rPr>
        <b/>
        <sz val="12"/>
        <rFont val="Times New Roman"/>
        <family val="1"/>
        <charset val="204"/>
      </rPr>
      <t>противопожарной EIS60,</t>
    </r>
    <r>
      <rPr>
        <sz val="12"/>
        <rFont val="Times New Roman"/>
        <family val="1"/>
        <charset val="204"/>
      </rPr>
      <t xml:space="preserve"> глухой, левой, проем 1150*2100 </t>
    </r>
    <r>
      <rPr>
        <b/>
        <sz val="12"/>
        <rFont val="Times New Roman"/>
        <family val="1"/>
        <charset val="204"/>
      </rPr>
      <t>(поз. ДВ-6.3л (EIS60))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</si>
  <si>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остекленной, левой, проем 1200*2100 </t>
    </r>
    <r>
      <rPr>
        <b/>
        <sz val="12"/>
        <rFont val="Times New Roman"/>
        <family val="1"/>
        <charset val="204"/>
      </rPr>
      <t>(поз. ДВ-3л (EI30))</t>
    </r>
  </si>
  <si>
    <r>
      <t xml:space="preserve">Изготовление поставка и монтаж двери </t>
    </r>
    <r>
      <rPr>
        <b/>
        <sz val="12"/>
        <rFont val="Times New Roman"/>
        <family val="1"/>
        <charset val="204"/>
      </rPr>
      <t>противопожарной EI30,</t>
    </r>
    <r>
      <rPr>
        <sz val="12"/>
        <rFont val="Times New Roman"/>
        <family val="1"/>
        <charset val="204"/>
      </rPr>
      <t xml:space="preserve"> остекленной, правой, проем 1200*2100 </t>
    </r>
    <r>
      <rPr>
        <b/>
        <sz val="12"/>
        <rFont val="Times New Roman"/>
        <family val="1"/>
        <charset val="204"/>
      </rPr>
      <t>(поз. ДВ-3пр (EI30))</t>
    </r>
  </si>
  <si>
    <r>
      <t xml:space="preserve">Изготовление поставка и монтаж двери </t>
    </r>
    <r>
      <rPr>
        <b/>
        <sz val="12"/>
        <rFont val="Times New Roman"/>
        <family val="1"/>
        <charset val="204"/>
      </rPr>
      <t>противопожарной EIWS30,</t>
    </r>
    <r>
      <rPr>
        <sz val="12"/>
        <rFont val="Times New Roman"/>
        <family val="1"/>
        <charset val="204"/>
      </rPr>
      <t xml:space="preserve"> остекленной, правой, проем 1500*2100 </t>
    </r>
    <r>
      <rPr>
        <b/>
        <sz val="12"/>
        <rFont val="Times New Roman"/>
        <family val="1"/>
        <charset val="204"/>
      </rPr>
      <t>(поз. ДВ-7пр (EIWS30))</t>
    </r>
  </si>
  <si>
    <r>
      <t xml:space="preserve">Изготовление поставка и монтаж двери </t>
    </r>
    <r>
      <rPr>
        <b/>
        <sz val="12"/>
        <rFont val="Times New Roman"/>
        <family val="1"/>
        <charset val="204"/>
      </rPr>
      <t>противопожарной EIWS30,</t>
    </r>
    <r>
      <rPr>
        <sz val="12"/>
        <rFont val="Times New Roman"/>
        <family val="1"/>
        <charset val="204"/>
      </rPr>
      <t xml:space="preserve"> остекленной, левой, проем 1400*2100 </t>
    </r>
    <r>
      <rPr>
        <b/>
        <sz val="12"/>
        <rFont val="Times New Roman"/>
        <family val="1"/>
        <charset val="204"/>
      </rPr>
      <t>(поз. ДВ-10л (EIWS30))</t>
    </r>
  </si>
  <si>
    <r>
      <t xml:space="preserve">Изготовление поставка и монтаж двери </t>
    </r>
    <r>
      <rPr>
        <b/>
        <sz val="12"/>
        <rFont val="Times New Roman"/>
        <family val="1"/>
        <charset val="204"/>
      </rPr>
      <t>противопожарной EIWS30,</t>
    </r>
    <r>
      <rPr>
        <sz val="12"/>
        <rFont val="Times New Roman"/>
        <family val="1"/>
        <charset val="204"/>
      </rPr>
      <t xml:space="preserve"> остекленной, правой, проем 1400*2100 </t>
    </r>
    <r>
      <rPr>
        <b/>
        <sz val="12"/>
        <rFont val="Times New Roman"/>
        <family val="1"/>
        <charset val="204"/>
      </rPr>
      <t>(поз. ДВ-10пр (EIWS30))</t>
    </r>
  </si>
  <si>
    <r>
      <t xml:space="preserve">Изготовление поставка и монтаж двери </t>
    </r>
    <r>
      <rPr>
        <b/>
        <sz val="12"/>
        <rFont val="Times New Roman"/>
        <family val="1"/>
        <charset val="204"/>
      </rPr>
      <t>противопожарной EI60,</t>
    </r>
    <r>
      <rPr>
        <sz val="12"/>
        <rFont val="Times New Roman"/>
        <family val="1"/>
        <charset val="204"/>
      </rPr>
      <t xml:space="preserve"> остекленной, левой, проем 1500*2100 </t>
    </r>
    <r>
      <rPr>
        <b/>
        <sz val="12"/>
        <rFont val="Times New Roman"/>
        <family val="1"/>
        <charset val="204"/>
      </rPr>
      <t>(поз. ДВ-11.1л (EI60))</t>
    </r>
  </si>
  <si>
    <r>
      <t xml:space="preserve">Изготовление поставка и монтаж двери </t>
    </r>
    <r>
      <rPr>
        <b/>
        <sz val="12"/>
        <rFont val="Times New Roman"/>
        <family val="1"/>
        <charset val="204"/>
      </rPr>
      <t>противопожарной EI60,</t>
    </r>
    <r>
      <rPr>
        <sz val="12"/>
        <rFont val="Times New Roman"/>
        <family val="1"/>
        <charset val="204"/>
      </rPr>
      <t xml:space="preserve"> остекленной, правой, проем 1500*2100 </t>
    </r>
    <r>
      <rPr>
        <b/>
        <sz val="12"/>
        <rFont val="Times New Roman"/>
        <family val="1"/>
        <charset val="204"/>
      </rPr>
      <t>(поз. ДВ-11.1пр (EI60))</t>
    </r>
  </si>
  <si>
    <t>2.2.1.7</t>
  </si>
  <si>
    <t>Подземная 
автостоянка</t>
  </si>
  <si>
    <r>
      <t xml:space="preserve">Двери входов в технические помещения с улицы: 
</t>
    </r>
    <r>
      <rPr>
        <sz val="11"/>
        <rFont val="Times New Roman"/>
        <family val="1"/>
        <charset val="204"/>
      </rPr>
      <t>Дверной блок наружный, стальной, глухой.</t>
    </r>
    <r>
      <rPr>
        <b/>
        <sz val="11"/>
        <rFont val="Times New Roman"/>
        <family val="1"/>
        <charset val="204"/>
      </rPr>
      <t xml:space="preserve">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</si>
  <si>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выходов на кровлю
</t>
    </r>
    <r>
      <rPr>
        <sz val="11"/>
        <rFont val="Times New Roman"/>
        <family val="1"/>
        <charset val="204"/>
      </rPr>
      <t xml:space="preserve">Дверной блок наружный, </t>
    </r>
    <r>
      <rPr>
        <b/>
        <sz val="11"/>
        <rFont val="Times New Roman"/>
        <family val="1"/>
        <charset val="204"/>
      </rPr>
      <t>противопожарный,</t>
    </r>
    <r>
      <rPr>
        <sz val="11"/>
        <rFont val="Times New Roman"/>
        <family val="1"/>
        <charset val="204"/>
      </rPr>
      <t xml:space="preserve"> стальной, глухой, </t>
    </r>
    <r>
      <rPr>
        <b/>
        <sz val="11"/>
        <rFont val="Times New Roman"/>
        <family val="1"/>
        <charset val="204"/>
      </rPr>
      <t xml:space="preserve">предел огнестойкости EI30
</t>
    </r>
    <r>
      <rPr>
        <sz val="11"/>
        <rFont val="Times New Roman"/>
        <family val="1"/>
        <charset val="204"/>
      </rPr>
      <t>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t>
    </r>
    <r>
      <rPr>
        <b/>
        <sz val="11"/>
        <rFont val="Times New Roman"/>
        <family val="1"/>
        <charset val="204"/>
      </rPr>
      <t xml:space="preserve">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</si>
  <si>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 коллекторные:
</t>
    </r>
    <r>
      <rPr>
        <sz val="11"/>
        <rFont val="Times New Roman"/>
        <family val="1"/>
        <charset val="204"/>
      </rPr>
      <t xml:space="preserve">Дверной блок внутренний,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</si>
  <si>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выходов из эвакуационной лестничной клетки:
</t>
    </r>
    <r>
      <rPr>
        <sz val="11"/>
        <rFont val="Times New Roman"/>
        <family val="1"/>
        <charset val="204"/>
      </rPr>
      <t xml:space="preserve">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</si>
  <si>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 лифтовые холлы, совмещенные с пожаробезопасными зонами для МГН: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EIWS60.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</si>
  <si>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входов в мусоросборные камеры: 
</t>
    </r>
    <r>
      <rPr>
        <sz val="11"/>
        <rFont val="Times New Roman"/>
        <family val="1"/>
        <charset val="204"/>
      </rPr>
      <t xml:space="preserve">Дверной блок наружный, </t>
    </r>
    <r>
      <rPr>
        <b/>
        <sz val="11"/>
        <rFont val="Times New Roman"/>
        <family val="1"/>
        <charset val="204"/>
      </rPr>
      <t>противопожарный,</t>
    </r>
    <r>
      <rPr>
        <sz val="11"/>
        <rFont val="Times New Roman"/>
        <family val="1"/>
        <charset val="204"/>
      </rPr>
      <t xml:space="preserve"> стальной, глухой, </t>
    </r>
    <r>
      <rPr>
        <b/>
        <sz val="11"/>
        <rFont val="Times New Roman"/>
        <family val="1"/>
        <charset val="204"/>
      </rPr>
      <t xml:space="preserve">предел огнестойкости EI30.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</si>
  <si>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входов в мусоросборные камеры: 
</t>
    </r>
    <r>
      <rPr>
        <sz val="11"/>
        <rFont val="Times New Roman"/>
        <family val="1"/>
        <charset val="204"/>
      </rPr>
      <t>Дверной блок наружный, стальной, глухой.</t>
    </r>
    <r>
      <rPr>
        <b/>
        <sz val="11"/>
        <rFont val="Times New Roman"/>
        <family val="1"/>
        <charset val="204"/>
      </rPr>
      <t xml:space="preserve">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</si>
  <si>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входов в технические помещения:
</t>
    </r>
    <r>
      <rPr>
        <sz val="11"/>
        <rFont val="Times New Roman"/>
        <family val="1"/>
        <charset val="204"/>
      </rPr>
      <t>Дверной блок внутренний, стальной, глухой.</t>
    </r>
    <r>
      <rPr>
        <b/>
        <sz val="11"/>
        <rFont val="Times New Roman"/>
        <family val="1"/>
        <charset val="204"/>
      </rPr>
      <t xml:space="preserve">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</si>
  <si>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 ГРЩ: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</si>
  <si>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входов на лестничные клетки: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</si>
  <si>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t>4.2.3.2</t>
  </si>
  <si>
    <t>5.2.4.5</t>
  </si>
  <si>
    <t>5.2.4.6</t>
  </si>
  <si>
    <r>
      <t xml:space="preserve">Двери в технические помещения категории В4, Д и без пожарной категории:
</t>
    </r>
    <r>
      <rPr>
        <sz val="11"/>
        <rFont val="Times New Roman"/>
        <family val="1"/>
        <charset val="204"/>
      </rPr>
      <t xml:space="preserve">Дверной блок внутренний, стальной, глухой.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</si>
  <si>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t>6.1.2.2</t>
  </si>
  <si>
    <r>
      <rPr>
        <b/>
        <i/>
        <u/>
        <sz val="11"/>
        <rFont val="Times New Roman"/>
        <family val="1"/>
        <charset val="204"/>
      </rPr>
      <t xml:space="preserve">Двери в технические помещения: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</si>
  <si>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 технические помещения: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EIS30.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</si>
  <si>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 технические помещения: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EIS60.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</si>
  <si>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 блоки кладовых: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</si>
  <si>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 тамбур-шлюзы: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EIWS30.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</si>
  <si>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Двери входов на лестничные клетки:
</t>
    </r>
    <r>
      <rPr>
        <sz val="11"/>
        <rFont val="Times New Roman"/>
        <family val="1"/>
        <charset val="204"/>
      </rPr>
      <t xml:space="preserve">Дверной блок внутренний, стальной, остекленный.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(утеплитель), петли, ручка, уплотнитель - в соответствии со "Стандартом на заполнение дверных проемов на объектах комфорт и комфорт "+" класса.</t>
    </r>
  </si>
  <si>
    <r>
      <rPr>
        <b/>
        <i/>
        <u/>
        <sz val="11"/>
        <rFont val="Times New Roman"/>
        <family val="1"/>
        <charset val="204"/>
      </rPr>
      <t xml:space="preserve">Двери входов на лестничные клетки: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</si>
  <si>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t>6.1.3.1</t>
  </si>
  <si>
    <t>6.1.3.2</t>
  </si>
  <si>
    <t>6.1.3.3</t>
  </si>
  <si>
    <t>6.1.3.4</t>
  </si>
  <si>
    <t>6.1.3.5</t>
  </si>
  <si>
    <t>6.1.4.1</t>
  </si>
  <si>
    <t>6.1.4.2</t>
  </si>
  <si>
    <t>6.1.4.3</t>
  </si>
  <si>
    <t>6.1.4.4</t>
  </si>
  <si>
    <t>6.1.4.5</t>
  </si>
  <si>
    <t>6.1.4.6</t>
  </si>
  <si>
    <t>6.1.4.7</t>
  </si>
  <si>
    <t>6.1.4.8</t>
  </si>
  <si>
    <t>6.1.4.9</t>
  </si>
  <si>
    <t>6.1.4.10</t>
  </si>
  <si>
    <t>Основание: РД шифр ОКН5-08/23-3/1/1.1-АР, ОКН5-08/23-3/1/1.2-АР, ОКН5-08/23-3/1/1.3-АР, 
ОКН5-08/23-3/1/1.4-АР, ОКН5-08/23-3/1/2-АР, ОКН5-08/23-3/1/3-АР, утвержденные "в производство работ"</t>
  </si>
  <si>
    <r>
      <rPr>
        <b/>
        <sz val="13"/>
        <rFont val="Times New Roman"/>
        <family val="1"/>
        <charset val="204"/>
      </rPr>
      <t>Расчетом учтены все условия и требования, необходимые для выполнения полного комплекса работ "под ключ", в том числе, но не ограничиваясь:</t>
    </r>
    <r>
      <rPr>
        <sz val="13"/>
        <rFont val="Times New Roman"/>
        <family val="1"/>
        <charset val="204"/>
      </rPr>
      <t xml:space="preserve">
- стоимость полного комплекта дверного блока (коробка, полотно, уплотнители, заполнение, наличники, доводчик, замок, ручки, петли (с установкой), броненакладки, окраска по RAL (согласовать с Генподрядчиком), отбойники, завертки и замковые заглушки (в случае необходимости), временные ручки, замки и заполнения, ограничители открывания),
- стоимость полного комплекса монтажных работ,
- замеры проемов до начала работ по изготовлению дверных блоков,
- согласование фурнитуры, расстекловки, эскизов, открывания дверей с Генподрядчиком и Генпроектировщиком до начала производства работ,
- установка на период строительства временных ручек и замков, с последующей заменой их на проектные,
- изоляция монтажного шва материалами, применявшимися при прохождении сертификации противопожарных дверных блоков,
- установка дверных блоков на жесткое основание (основание пола ЦПР, подставочные профили),
- установка шпингалета в полуторопольных дверных блоках,
- установка фиксатора открывания «козья ножка» на дверные блоки основного входа в секцию (двери наружной линии и тамбурные двери, в т.ч. в составе витражной конструкции), 
цвет фиксатора открывания в соответствии с RAL дверного блока. При наличии входов со стороны улицы и дворовой части, установка фиксатора предусматривается только для дверных 
блоков основного входа со стороны улицы.
- обеспечение возможности установки и подключения электромагнитных замков и домофонов в наружные двери</t>
    </r>
    <r>
      <rPr>
        <b/>
        <sz val="13"/>
        <color rgb="FF00B050"/>
        <rFont val="Times New Roman"/>
        <family val="1"/>
        <charset val="204"/>
      </rPr>
      <t xml:space="preserve"> (до начала производства работ разработать и согласовать с заказчиком узлы; предусмотреть установку магнитного замка по центру дверного полотна в зоне ручек),
</t>
    </r>
    <r>
      <rPr>
        <sz val="13"/>
        <rFont val="Times New Roman"/>
        <family val="1"/>
        <charset val="204"/>
      </rPr>
      <t xml:space="preserve">- открывание дверных блоков в соответствии с требованиями проектной и нормативной документации,
- выполнение дверей тамбуров, лифтовых холлов, лестниц, технических помещений, наружных и противопожарных дверей с уплотненным притвором и приспособлением для самозакрывания,
- установка "личинки" с возможной установкой заглушки после ввода объекта в эксплуатацию в дверных блоках, ведущих из лифтового холла на ЛК, 
- защита изделий на период строительства - консервация (многослойный гофрокартон в размер полотна с п/э пленкой, оцинкованная или нерж. сталь на порогах; тонкослойная фанера с двух сторон оконных блоков; в остекленных дверях вместо стекла установить тонкослойную фанеру с последующей заменой на стекло по завершению строительства объекта, снятие защиты по указанию Генподрядчика),
- ежемесячное дефектование смонтированных ранее дверных блоков с предоставлением дефектовочных ведомостей Генподрядчику до момента ввода объекта в эксплуатацию и передачи Управляющей компании,
- очистка изделий от защитных одежд, их помывка,
- передача сертификатов и паспортов от производителя на противопожарные двери, а также отчётов об огневых испытаниях,
- окраска всех видимых крепежных элементов дверей МОП (саморезы, заклёпки и т.д.) в цвет дверей, 
</t>
    </r>
  </si>
  <si>
    <r>
      <t xml:space="preserve">Изготовление поставка и монтаж двери </t>
    </r>
    <r>
      <rPr>
        <b/>
        <sz val="12"/>
        <rFont val="Times New Roman"/>
        <family val="1"/>
        <charset val="204"/>
      </rPr>
      <t>противопожарной EIW30,</t>
    </r>
    <r>
      <rPr>
        <sz val="12"/>
        <rFont val="Times New Roman"/>
        <family val="1"/>
        <charset val="204"/>
      </rPr>
      <t xml:space="preserve"> остекленной, левой, проем 1300*2100 </t>
    </r>
    <r>
      <rPr>
        <b/>
        <sz val="12"/>
        <rFont val="Times New Roman"/>
        <family val="1"/>
        <charset val="204"/>
      </rPr>
      <t>(поз. ДН-3л (EIW30))</t>
    </r>
  </si>
  <si>
    <r>
      <t xml:space="preserve">Изготовление поставка и монтаж двери </t>
    </r>
    <r>
      <rPr>
        <b/>
        <sz val="12"/>
        <rFont val="Times New Roman"/>
        <family val="1"/>
        <charset val="204"/>
      </rPr>
      <t>противопожарной EIW30,</t>
    </r>
    <r>
      <rPr>
        <sz val="12"/>
        <rFont val="Times New Roman"/>
        <family val="1"/>
        <charset val="204"/>
      </rPr>
      <t xml:space="preserve"> остекленной, правой, проем 1300*2100 </t>
    </r>
    <r>
      <rPr>
        <b/>
        <sz val="12"/>
        <rFont val="Times New Roman"/>
        <family val="1"/>
        <charset val="204"/>
      </rPr>
      <t>(поз. ДН-3пр (EIW30))</t>
    </r>
  </si>
  <si>
    <r>
      <t xml:space="preserve">Двери выходов из эвакуационной лестничной клетки:
</t>
    </r>
    <r>
      <rPr>
        <sz val="11"/>
        <rFont val="Times New Roman"/>
        <family val="1"/>
        <charset val="204"/>
      </rPr>
      <t xml:space="preserve">Дверной блок внутренний, </t>
    </r>
    <r>
      <rPr>
        <b/>
        <sz val="11"/>
        <rFont val="Times New Roman"/>
        <family val="1"/>
        <charset val="204"/>
      </rPr>
      <t>противопожарный,</t>
    </r>
    <r>
      <rPr>
        <sz val="11"/>
        <rFont val="Times New Roman"/>
        <family val="1"/>
        <charset val="204"/>
      </rPr>
      <t xml:space="preserve"> стальной, остекленный, </t>
    </r>
    <r>
      <rPr>
        <b/>
        <sz val="11"/>
        <rFont val="Times New Roman"/>
        <family val="1"/>
        <charset val="204"/>
      </rPr>
      <t>предел огнестойкости EIW30.</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 (согласовать с Заказчиком).
</t>
    </r>
    <r>
      <rPr>
        <b/>
        <sz val="11"/>
        <rFont val="Times New Roman"/>
        <family val="1"/>
        <charset val="204"/>
      </rPr>
      <t xml:space="preserve">
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</si>
  <si>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Изготовление поставка и монтаж двери </t>
    </r>
    <r>
      <rPr>
        <b/>
        <sz val="12"/>
        <rFont val="Times New Roman"/>
        <family val="1"/>
        <charset val="204"/>
      </rPr>
      <t>противопожарной EIW30,</t>
    </r>
    <r>
      <rPr>
        <sz val="12"/>
        <rFont val="Times New Roman"/>
        <family val="1"/>
        <charset val="204"/>
      </rPr>
      <t xml:space="preserve"> остекленной, левой, проем 1150*2100 </t>
    </r>
    <r>
      <rPr>
        <b/>
        <sz val="12"/>
        <rFont val="Times New Roman"/>
        <family val="1"/>
        <charset val="204"/>
      </rPr>
      <t>(поз. ДН-4л (EIW30))</t>
    </r>
  </si>
  <si>
    <r>
      <t xml:space="preserve">Изготовление поставка и монтаж двери </t>
    </r>
    <r>
      <rPr>
        <b/>
        <sz val="12"/>
        <rFont val="Times New Roman"/>
        <family val="1"/>
        <charset val="204"/>
      </rPr>
      <t>противопожарной EIW30,</t>
    </r>
    <r>
      <rPr>
        <sz val="12"/>
        <rFont val="Times New Roman"/>
        <family val="1"/>
        <charset val="204"/>
      </rPr>
      <t xml:space="preserve"> остекленной, правой, проем 1150*2100 </t>
    </r>
    <r>
      <rPr>
        <b/>
        <sz val="12"/>
        <rFont val="Times New Roman"/>
        <family val="1"/>
        <charset val="204"/>
      </rPr>
      <t>(поз. ДН-4пр (EIW30))</t>
    </r>
  </si>
  <si>
    <r>
      <t xml:space="preserve">Изготовление поставка и монтаж двери </t>
    </r>
    <r>
      <rPr>
        <b/>
        <sz val="12"/>
        <rFont val="Times New Roman"/>
        <family val="1"/>
        <charset val="204"/>
      </rPr>
      <t>противопожарной EIW15,</t>
    </r>
    <r>
      <rPr>
        <sz val="12"/>
        <rFont val="Times New Roman"/>
        <family val="1"/>
        <charset val="204"/>
      </rPr>
      <t xml:space="preserve"> остекленной, правой, проем 1400*2100 </t>
    </r>
    <r>
      <rPr>
        <b/>
        <sz val="12"/>
        <rFont val="Times New Roman"/>
        <family val="1"/>
        <charset val="204"/>
      </rPr>
      <t>(поз. ДВ-16пр (EIW15))</t>
    </r>
  </si>
  <si>
    <r>
      <rPr>
        <b/>
        <i/>
        <u/>
        <sz val="11"/>
        <rFont val="Times New Roman"/>
        <family val="1"/>
        <charset val="204"/>
      </rPr>
      <t xml:space="preserve">Двери в лифтовые холлы, совмещенные с пожаробезопасными зонами для МГН: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EIW15.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</si>
  <si>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Изготовление, поставка и монтаж двери </t>
    </r>
    <r>
      <rPr>
        <b/>
        <sz val="12"/>
        <rFont val="Times New Roman"/>
        <family val="1"/>
        <charset val="204"/>
      </rPr>
      <t>противопожарной EIS60,</t>
    </r>
    <r>
      <rPr>
        <sz val="12"/>
        <rFont val="Times New Roman"/>
        <family val="1"/>
        <charset val="204"/>
      </rPr>
      <t xml:space="preserve"> глухой, левой, проем 1150*2100 </t>
    </r>
    <r>
      <rPr>
        <b/>
        <sz val="12"/>
        <rFont val="Times New Roman"/>
        <family val="1"/>
        <charset val="204"/>
      </rPr>
      <t>(поз. ДВ-24л (EIS60))</t>
    </r>
  </si>
  <si>
    <r>
      <rPr>
        <b/>
        <i/>
        <u/>
        <sz val="11"/>
        <rFont val="Times New Roman"/>
        <family val="1"/>
        <charset val="204"/>
      </rPr>
      <t xml:space="preserve">Двери в ПУИ: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глухой, </t>
    </r>
    <r>
      <rPr>
        <b/>
        <sz val="11"/>
        <rFont val="Times New Roman"/>
        <family val="1"/>
        <charset val="204"/>
      </rPr>
      <t xml:space="preserve">предел огнестойкости EIS60.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</si>
  <si>
    <r>
      <t xml:space="preserve">Изготовление, поставка и монтаж двери металлической, глухой, левой, проем 910*2040 </t>
    </r>
    <r>
      <rPr>
        <b/>
        <sz val="12"/>
        <rFont val="Times New Roman"/>
        <family val="1"/>
        <charset val="204"/>
      </rPr>
      <t>(поз. ДВ-1л)</t>
    </r>
  </si>
  <si>
    <r>
      <t xml:space="preserve">Изготовление, поставка и монтаж двери металлической, глухой, правой, проем 910*2040 </t>
    </r>
    <r>
      <rPr>
        <b/>
        <sz val="12"/>
        <rFont val="Times New Roman"/>
        <family val="1"/>
        <charset val="204"/>
      </rPr>
      <t>(поз. ДВ-1пр)</t>
    </r>
  </si>
  <si>
    <r>
      <t xml:space="preserve">Изготовление, поставка и монтаж двери металлической, глухой, левой, проем 1050*2040 </t>
    </r>
    <r>
      <rPr>
        <b/>
        <sz val="12"/>
        <rFont val="Times New Roman"/>
        <family val="1"/>
        <charset val="204"/>
      </rPr>
      <t>(поз. ДВ-2л)</t>
    </r>
  </si>
  <si>
    <r>
      <t xml:space="preserve">Изготовление, поставка и монтаж двери металлической, глухой, правой, проем 1050*2040 </t>
    </r>
    <r>
      <rPr>
        <b/>
        <sz val="12"/>
        <rFont val="Times New Roman"/>
        <family val="1"/>
        <charset val="204"/>
      </rPr>
      <t>(поз. ДВ-2пр)</t>
    </r>
  </si>
  <si>
    <r>
      <t xml:space="preserve">Изготовление поставка и монтаж двери </t>
    </r>
    <r>
      <rPr>
        <b/>
        <sz val="12"/>
        <rFont val="Times New Roman"/>
        <family val="1"/>
        <charset val="204"/>
      </rPr>
      <t>противопожарной EIWS30,</t>
    </r>
    <r>
      <rPr>
        <sz val="12"/>
        <rFont val="Times New Roman"/>
        <family val="1"/>
        <charset val="204"/>
      </rPr>
      <t xml:space="preserve"> остекленной, левой, проем 1500*2100 </t>
    </r>
    <r>
      <rPr>
        <b/>
        <sz val="12"/>
        <rFont val="Times New Roman"/>
        <family val="1"/>
        <charset val="204"/>
      </rPr>
      <t>(поз. ДВ-11.2л (EIWS30))</t>
    </r>
  </si>
  <si>
    <r>
      <rPr>
        <b/>
        <i/>
        <u/>
        <sz val="11"/>
        <rFont val="Times New Roman"/>
        <family val="1"/>
        <charset val="204"/>
      </rPr>
      <t xml:space="preserve">Двери входов на лестничные клетки:
</t>
    </r>
    <r>
      <rPr>
        <sz val="11"/>
        <rFont val="Times New Roman"/>
        <family val="1"/>
        <charset val="204"/>
      </rPr>
      <t>Дверной блок внутренний,</t>
    </r>
    <r>
      <rPr>
        <b/>
        <sz val="11"/>
        <rFont val="Times New Roman"/>
        <family val="1"/>
        <charset val="204"/>
      </rPr>
      <t xml:space="preserve"> противопожарный, </t>
    </r>
    <r>
      <rPr>
        <sz val="11"/>
        <rFont val="Times New Roman"/>
        <family val="1"/>
        <charset val="204"/>
      </rPr>
      <t xml:space="preserve">стальной, остекленный, </t>
    </r>
    <r>
      <rPr>
        <b/>
        <sz val="11"/>
        <rFont val="Times New Roman"/>
        <family val="1"/>
        <charset val="204"/>
      </rPr>
      <t xml:space="preserve">предел огнестойкости EIWS60. 
</t>
    </r>
    <r>
      <rPr>
        <sz val="11"/>
        <rFont val="Times New Roman"/>
        <family val="1"/>
        <charset val="204"/>
      </rPr>
      <t xml:space="preserve">
Наружное полотно: порошковое окрашивание цвет по RAL___ (согласовать с Заказчиком).
Внутреннее полотно: порошковое окрашивание цвет по RAL____(согласовать с Заказчиком).
</t>
    </r>
    <r>
      <rPr>
        <b/>
        <i/>
        <u/>
        <sz val="11"/>
        <rFont val="Times New Roman"/>
        <family val="1"/>
        <charset val="204"/>
      </rPr>
      <t xml:space="preserve">
</t>
    </r>
    <r>
      <rPr>
        <b/>
        <sz val="11"/>
        <rFont val="Times New Roman"/>
        <family val="1"/>
        <charset val="204"/>
      </rPr>
      <t>Указать: страну производства и наименование завода-изготовителя.
Группа двери, класс прочности, характеристики дверных полотен (толщина листа), характеристики дверной коробки (сечение, наличие порога), характеристики остекления двери, замок, доводчик, внутреннее заполнение (негорючий утеплитель), петли, ручка, уплотнитель - в соответствии со "Стандартом на заполнение дверных проемов на объектах комфорт и комфорт "+" класса.</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</si>
</sst>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_-* #,##0_р_._-;\-* #,##0_р_._-;_-* &quot;-&quot;??_р_._-;_-@_-"/>
    <numFmt numFmtId="165" formatCode="_-* #,##0.00_р_._-;\-* #,##0.00_р_._-;_-* &quot;-&quot;??_р_._-;_-@_-"/>
    <numFmt numFmtId="166" formatCode="_-* #,##0.00&quot;р.&quot;_-;\-* #,##0.00&quot;р.&quot;_-;_-* &quot;-&quot;??&quot;р.&quot;_-;_-@_-"/>
    <numFmt numFmtId="167" formatCode="#,##0.00_ ;\-#,##0.00\ "/>
  </numFmts>
  <fonts count="42"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name val="Times New Roman"/>
      <family val="1"/>
      <charset val="204"/>
    </font>
    <font>
      <b/>
      <sz val="10"/>
      <name val="Times New Roman"/>
      <family val="1"/>
      <charset val="204"/>
    </font>
    <font>
      <b/>
      <sz val="11"/>
      <name val="Times New Roman"/>
      <family val="1"/>
      <charset val="204"/>
    </font>
    <font>
      <sz val="10"/>
      <name val="Times New Roman"/>
      <family val="1"/>
      <charset val="204"/>
    </font>
    <font>
      <sz val="10"/>
      <name val="Arial"/>
      <family val="2"/>
      <charset val="204"/>
    </font>
    <font>
      <sz val="10"/>
      <color rgb="FFFF0000"/>
      <name val="Times New Roman"/>
      <family val="1"/>
      <charset val="204"/>
    </font>
    <font>
      <b/>
      <i/>
      <u/>
      <sz val="10"/>
      <name val="Times New Roman"/>
      <family val="1"/>
      <charset val="204"/>
    </font>
    <font>
      <sz val="12"/>
      <name val="Times New Roman"/>
      <family val="1"/>
      <charset val="204"/>
    </font>
    <font>
      <sz val="13"/>
      <name val="Times New Roman"/>
      <family val="1"/>
      <charset val="204"/>
    </font>
    <font>
      <b/>
      <sz val="12"/>
      <name val="Times New Roman"/>
      <family val="1"/>
      <charset val="204"/>
    </font>
    <font>
      <sz val="11"/>
      <color rgb="FFFF0000"/>
      <name val="Times New Roman"/>
      <family val="1"/>
      <charset val="204"/>
    </font>
    <font>
      <sz val="14"/>
      <name val="Times New Roman"/>
      <family val="1"/>
      <charset val="204"/>
    </font>
    <font>
      <sz val="9"/>
      <name val="Times New Roman"/>
      <family val="1"/>
      <charset val="204"/>
    </font>
    <font>
      <b/>
      <sz val="16"/>
      <name val="Times New Roman"/>
      <family val="1"/>
      <charset val="204"/>
    </font>
    <font>
      <b/>
      <sz val="14"/>
      <name val="Times New Roman"/>
      <family val="1"/>
      <charset val="204"/>
    </font>
    <font>
      <b/>
      <sz val="13"/>
      <name val="Times New Roman"/>
      <family val="1"/>
      <charset val="204"/>
    </font>
    <font>
      <b/>
      <sz val="10"/>
      <color rgb="FFFF0000"/>
      <name val="Times New Roman"/>
      <family val="1"/>
      <charset val="204"/>
    </font>
    <font>
      <b/>
      <sz val="11"/>
      <color rgb="FFFF0000"/>
      <name val="Times New Roman"/>
      <family val="1"/>
      <charset val="204"/>
    </font>
    <font>
      <sz val="10"/>
      <name val="Arial Cyr"/>
      <charset val="204"/>
    </font>
    <font>
      <sz val="12"/>
      <color rgb="FFFF0000"/>
      <name val="Times New Roman"/>
      <family val="1"/>
      <charset val="204"/>
    </font>
    <font>
      <b/>
      <sz val="12"/>
      <color rgb="FFFF0000"/>
      <name val="Times New Roman"/>
      <family val="1"/>
      <charset val="204"/>
    </font>
    <font>
      <sz val="12"/>
      <color indexed="48"/>
      <name val="Times New Roman"/>
      <family val="1"/>
      <charset val="204"/>
    </font>
    <font>
      <sz val="11"/>
      <color theme="1"/>
      <name val="Calibri"/>
      <family val="2"/>
      <scheme val="minor"/>
    </font>
    <font>
      <b/>
      <sz val="16"/>
      <color rgb="FFFF0000"/>
      <name val="Times New Roman"/>
      <family val="1"/>
      <charset val="204"/>
    </font>
    <font>
      <b/>
      <sz val="15"/>
      <color rgb="FFFF0000"/>
      <name val="Times New Roman"/>
      <family val="1"/>
      <charset val="204"/>
    </font>
    <font>
      <b/>
      <sz val="9"/>
      <name val="Times New Roman"/>
      <family val="1"/>
      <charset val="204"/>
    </font>
    <font>
      <b/>
      <sz val="14"/>
      <name val="Calibri"/>
      <family val="2"/>
      <charset val="204"/>
      <scheme val="minor"/>
    </font>
    <font>
      <b/>
      <u/>
      <sz val="10"/>
      <name val="Times New Roman"/>
      <family val="1"/>
      <charset val="204"/>
    </font>
    <font>
      <b/>
      <sz val="22"/>
      <name val="Times New Roman"/>
      <family val="1"/>
      <charset val="204"/>
    </font>
    <font>
      <sz val="16"/>
      <name val="Times New Roman"/>
      <family val="1"/>
      <charset val="204"/>
    </font>
    <font>
      <b/>
      <u/>
      <sz val="16"/>
      <name val="Times New Roman"/>
      <family val="1"/>
      <charset val="204"/>
    </font>
    <font>
      <b/>
      <sz val="18"/>
      <name val="Times New Roman"/>
      <family val="1"/>
      <charset val="204"/>
    </font>
    <font>
      <b/>
      <sz val="17"/>
      <name val="Times New Roman"/>
      <family val="1"/>
      <charset val="204"/>
    </font>
    <font>
      <b/>
      <sz val="17"/>
      <color rgb="FFFF0000"/>
      <name val="Times New Roman"/>
      <family val="1"/>
      <charset val="204"/>
    </font>
    <font>
      <b/>
      <i/>
      <sz val="11"/>
      <color rgb="FFFF0000"/>
      <name val="Times New Roman"/>
      <family val="1"/>
      <charset val="204"/>
    </font>
    <font>
      <b/>
      <i/>
      <u/>
      <sz val="11"/>
      <name val="Times New Roman"/>
      <family val="1"/>
      <charset val="204"/>
    </font>
    <font>
      <b/>
      <sz val="13"/>
      <color rgb="FFFF0000"/>
      <name val="Times New Roman"/>
      <family val="1"/>
      <charset val="204"/>
    </font>
    <font>
      <b/>
      <sz val="14"/>
      <color rgb="FFFF0000"/>
      <name val="Times New Roman"/>
      <family val="1"/>
      <charset val="204"/>
    </font>
    <font>
      <b/>
      <sz val="13"/>
      <color rgb="FF00B050"/>
      <name val="Times New Roman"/>
      <family val="1"/>
      <charset val="204"/>
    </font>
  </fonts>
  <fills count="11">
    <fill>
      <patternFill patternType="none"/>
    </fill>
    <fill>
      <patternFill patternType="gray125"/>
    </fill>
    <fill>
      <patternFill patternType="solid">
        <fgColor theme="8" tint="0.59999389629810485"/>
        <bgColor indexed="64"/>
      </patternFill>
    </fill>
    <fill>
      <patternFill patternType="solid">
        <fgColor theme="3" tint="0.79998168889431442"/>
        <bgColor indexed="64"/>
      </patternFill>
    </fill>
    <fill>
      <patternFill patternType="solid">
        <fgColor rgb="FFCCFFFF"/>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
      <patternFill patternType="solid">
        <fgColor theme="6" tint="0.39997558519241921"/>
        <bgColor indexed="64"/>
      </patternFill>
    </fill>
    <fill>
      <patternFill patternType="solid">
        <fgColor theme="6" tint="0.59999389629810485"/>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s>
  <cellStyleXfs count="14">
    <xf numFmtId="0" fontId="0" fillId="0" borderId="0"/>
    <xf numFmtId="0" fontId="6" fillId="0" borderId="0"/>
    <xf numFmtId="0" fontId="6" fillId="0" borderId="0"/>
    <xf numFmtId="164" fontId="7" fillId="0" borderId="0" applyFill="0" applyBorder="0" applyAlignment="0" applyProtection="0"/>
    <xf numFmtId="0" fontId="7" fillId="0" borderId="0"/>
    <xf numFmtId="0" fontId="21" fillId="0" borderId="0"/>
    <xf numFmtId="165" fontId="21" fillId="0" borderId="0" applyFont="0" applyFill="0" applyBorder="0" applyAlignment="0" applyProtection="0"/>
    <xf numFmtId="0" fontId="6" fillId="0" borderId="0"/>
    <xf numFmtId="43" fontId="25" fillId="0" borderId="0" applyFont="0" applyFill="0" applyBorder="0" applyAlignment="0" applyProtection="0"/>
    <xf numFmtId="166" fontId="21" fillId="0" borderId="0" applyFont="0" applyFill="0" applyBorder="0" applyAlignment="0" applyProtection="0"/>
    <xf numFmtId="0" fontId="2" fillId="0" borderId="0"/>
    <xf numFmtId="0" fontId="7" fillId="0" borderId="0"/>
    <xf numFmtId="0" fontId="1" fillId="0" borderId="0"/>
    <xf numFmtId="165" fontId="21" fillId="0" borderId="0" applyFont="0" applyFill="0" applyBorder="0" applyAlignment="0" applyProtection="0"/>
  </cellStyleXfs>
  <cellXfs count="491">
    <xf numFmtId="0" fontId="0" fillId="0" borderId="0" xfId="0"/>
    <xf numFmtId="0" fontId="3" fillId="0" borderId="0" xfId="0" applyFont="1" applyFill="1" applyAlignment="1">
      <alignment vertical="top"/>
    </xf>
    <xf numFmtId="0" fontId="5" fillId="0" borderId="0" xfId="0" applyFont="1" applyFill="1" applyBorder="1" applyAlignment="1">
      <alignment vertical="top"/>
    </xf>
    <xf numFmtId="0" fontId="6" fillId="0" borderId="0" xfId="0" applyFont="1" applyFill="1" applyBorder="1" applyAlignment="1">
      <alignment horizontal="left" vertical="top"/>
    </xf>
    <xf numFmtId="2" fontId="3" fillId="0" borderId="0" xfId="0" applyNumberFormat="1" applyFont="1" applyFill="1" applyBorder="1" applyAlignment="1">
      <alignment vertical="top"/>
    </xf>
    <xf numFmtId="0" fontId="3" fillId="0" borderId="0" xfId="0" applyFont="1" applyFill="1" applyBorder="1" applyAlignment="1">
      <alignment vertical="top"/>
    </xf>
    <xf numFmtId="0" fontId="4" fillId="0" borderId="0" xfId="0" applyNumberFormat="1" applyFont="1" applyFill="1" applyBorder="1" applyAlignment="1">
      <alignment horizontal="left" vertical="center"/>
    </xf>
    <xf numFmtId="0" fontId="3" fillId="0" borderId="0" xfId="0" applyFont="1" applyFill="1" applyBorder="1" applyAlignment="1">
      <alignment horizontal="left" vertical="top"/>
    </xf>
    <xf numFmtId="49" fontId="4" fillId="0" borderId="0" xfId="0" applyNumberFormat="1" applyFont="1" applyFill="1" applyBorder="1" applyAlignment="1">
      <alignment horizontal="left" vertical="center" wrapText="1" indent="1"/>
    </xf>
    <xf numFmtId="4" fontId="10" fillId="2" borderId="1" xfId="0" applyNumberFormat="1" applyFont="1" applyFill="1" applyBorder="1" applyAlignment="1">
      <alignment horizontal="center" vertical="center" wrapText="1"/>
    </xf>
    <xf numFmtId="0" fontId="3" fillId="0" borderId="0" xfId="0" applyFont="1" applyFill="1" applyBorder="1" applyAlignment="1">
      <alignment vertical="top" wrapText="1"/>
    </xf>
    <xf numFmtId="0" fontId="3" fillId="0" borderId="0" xfId="0" applyFont="1" applyFill="1" applyBorder="1" applyAlignment="1">
      <alignment horizontal="center" vertical="top"/>
    </xf>
    <xf numFmtId="0" fontId="8" fillId="0" borderId="0" xfId="0" applyFont="1" applyFill="1" applyBorder="1" applyAlignment="1">
      <alignment vertical="top"/>
    </xf>
    <xf numFmtId="0" fontId="6" fillId="0" borderId="0" xfId="0" applyFont="1" applyFill="1" applyBorder="1" applyAlignment="1">
      <alignment vertical="top"/>
    </xf>
    <xf numFmtId="0" fontId="5" fillId="0" borderId="0" xfId="0" applyFont="1" applyFill="1" applyBorder="1" applyAlignment="1">
      <alignment vertical="center" wrapText="1"/>
    </xf>
    <xf numFmtId="0" fontId="14" fillId="0" borderId="0" xfId="0" applyFont="1" applyAlignment="1">
      <alignment vertical="top"/>
    </xf>
    <xf numFmtId="0" fontId="5" fillId="0" borderId="0" xfId="0" applyFont="1" applyFill="1" applyAlignment="1">
      <alignment vertical="top"/>
    </xf>
    <xf numFmtId="0" fontId="3" fillId="0" borderId="0" xfId="0" applyFont="1" applyFill="1" applyAlignment="1">
      <alignment vertical="center"/>
    </xf>
    <xf numFmtId="0" fontId="3" fillId="0" borderId="0" xfId="0" applyFont="1" applyFill="1" applyAlignment="1">
      <alignment horizontal="center" vertical="center"/>
    </xf>
    <xf numFmtId="4" fontId="10" fillId="0" borderId="1" xfId="0" applyNumberFormat="1" applyFont="1" applyFill="1" applyBorder="1" applyAlignment="1">
      <alignment horizontal="center" vertical="center" wrapText="1"/>
    </xf>
    <xf numFmtId="0" fontId="5" fillId="0" borderId="0" xfId="0" applyFont="1" applyFill="1" applyAlignment="1">
      <alignment horizontal="center" vertical="top"/>
    </xf>
    <xf numFmtId="0" fontId="6" fillId="0" borderId="0" xfId="0" applyFont="1" applyFill="1" applyAlignment="1">
      <alignment horizontal="left" vertical="top"/>
    </xf>
    <xf numFmtId="2" fontId="3" fillId="0" borderId="0" xfId="0" applyNumberFormat="1" applyFont="1" applyFill="1" applyAlignment="1">
      <alignment vertical="top"/>
    </xf>
    <xf numFmtId="0" fontId="6" fillId="0" borderId="1" xfId="0" applyFont="1" applyFill="1" applyBorder="1" applyAlignment="1">
      <alignment vertical="top"/>
    </xf>
    <xf numFmtId="0" fontId="12" fillId="0" borderId="0" xfId="0" applyFont="1" applyFill="1" applyAlignment="1">
      <alignment horizontal="center" vertical="center"/>
    </xf>
    <xf numFmtId="0" fontId="6" fillId="2" borderId="1" xfId="0" applyFont="1" applyFill="1" applyBorder="1" applyAlignment="1">
      <alignment vertical="center" wrapText="1"/>
    </xf>
    <xf numFmtId="0" fontId="4" fillId="0" borderId="0" xfId="0" quotePrefix="1" applyFont="1" applyFill="1" applyBorder="1" applyAlignment="1">
      <alignment horizontal="left" vertical="center"/>
    </xf>
    <xf numFmtId="0" fontId="5" fillId="0" borderId="0" xfId="0" applyFont="1" applyFill="1" applyBorder="1" applyAlignment="1">
      <alignment horizontal="center" vertical="top"/>
    </xf>
    <xf numFmtId="49" fontId="15" fillId="0" borderId="0" xfId="0" applyNumberFormat="1" applyFont="1" applyFill="1" applyAlignment="1">
      <alignment horizontal="center" vertical="center"/>
    </xf>
    <xf numFmtId="49" fontId="17" fillId="0" borderId="0" xfId="0" applyNumberFormat="1" applyFont="1" applyFill="1" applyAlignment="1">
      <alignment horizontal="center" vertical="center"/>
    </xf>
    <xf numFmtId="0" fontId="18" fillId="0" borderId="0" xfId="0" applyFont="1" applyFill="1" applyAlignment="1">
      <alignment horizontal="center" vertical="center"/>
    </xf>
    <xf numFmtId="0" fontId="18" fillId="3" borderId="3" xfId="0" applyFont="1" applyFill="1" applyBorder="1" applyAlignment="1">
      <alignment horizontal="center" vertical="center" wrapText="1"/>
    </xf>
    <xf numFmtId="0" fontId="18" fillId="3" borderId="1" xfId="0" applyFont="1" applyFill="1" applyBorder="1" applyAlignment="1">
      <alignment horizontal="left" vertical="center" wrapText="1"/>
    </xf>
    <xf numFmtId="49" fontId="18" fillId="3" borderId="4" xfId="0" applyNumberFormat="1" applyFont="1" applyFill="1" applyBorder="1" applyAlignment="1">
      <alignment horizontal="center" vertical="center" wrapText="1"/>
    </xf>
    <xf numFmtId="0" fontId="18" fillId="3" borderId="1" xfId="0" applyFont="1" applyFill="1" applyBorder="1" applyAlignment="1">
      <alignment horizontal="center" vertical="center" wrapText="1"/>
    </xf>
    <xf numFmtId="0" fontId="18" fillId="3" borderId="5"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8" fillId="6" borderId="1" xfId="0" applyFont="1" applyFill="1" applyBorder="1" applyAlignment="1">
      <alignment horizontal="center" vertical="center" wrapText="1"/>
    </xf>
    <xf numFmtId="49" fontId="10" fillId="0" borderId="4" xfId="0" applyNumberFormat="1" applyFont="1" applyFill="1" applyBorder="1" applyAlignment="1">
      <alignment horizontal="center" vertical="center" wrapText="1"/>
    </xf>
    <xf numFmtId="49" fontId="12" fillId="0" borderId="3" xfId="0" applyNumberFormat="1" applyFont="1" applyFill="1" applyBorder="1" applyAlignment="1">
      <alignment horizontal="center" vertical="center" wrapText="1"/>
    </xf>
    <xf numFmtId="0" fontId="18" fillId="6" borderId="3" xfId="0" applyFont="1" applyFill="1" applyBorder="1" applyAlignment="1">
      <alignment horizontal="center" vertical="center" wrapText="1"/>
    </xf>
    <xf numFmtId="2" fontId="13" fillId="0" borderId="0" xfId="0" applyNumberFormat="1" applyFont="1" applyFill="1" applyBorder="1" applyAlignment="1">
      <alignment vertical="top"/>
    </xf>
    <xf numFmtId="0" fontId="13" fillId="0" borderId="0" xfId="0" applyFont="1" applyFill="1" applyBorder="1" applyAlignment="1">
      <alignment vertical="top"/>
    </xf>
    <xf numFmtId="2" fontId="13" fillId="0" borderId="0" xfId="0" applyNumberFormat="1" applyFont="1" applyFill="1" applyAlignment="1">
      <alignment vertical="top"/>
    </xf>
    <xf numFmtId="0" fontId="8" fillId="0" borderId="0" xfId="0" applyFont="1" applyFill="1" applyBorder="1" applyAlignment="1">
      <alignment horizontal="left" vertical="top"/>
    </xf>
    <xf numFmtId="0" fontId="13" fillId="0" borderId="0" xfId="0" applyFont="1" applyFill="1" applyBorder="1" applyAlignment="1">
      <alignment vertical="top" wrapText="1"/>
    </xf>
    <xf numFmtId="0" fontId="8" fillId="0" borderId="0" xfId="0" applyFont="1" applyFill="1" applyAlignment="1">
      <alignment horizontal="left" vertical="top"/>
    </xf>
    <xf numFmtId="2" fontId="6" fillId="0" borderId="1" xfId="0" applyNumberFormat="1" applyFont="1" applyFill="1" applyBorder="1" applyAlignment="1">
      <alignment horizontal="center" vertical="center" wrapText="1"/>
    </xf>
    <xf numFmtId="0" fontId="12" fillId="0" borderId="0" xfId="0" applyFont="1" applyFill="1" applyAlignment="1">
      <alignment horizontal="left" vertical="center"/>
    </xf>
    <xf numFmtId="0" fontId="6" fillId="0" borderId="0" xfId="0" applyFont="1" applyAlignment="1">
      <alignment horizontal="left"/>
    </xf>
    <xf numFmtId="0" fontId="6" fillId="0" borderId="0" xfId="0" applyFont="1"/>
    <xf numFmtId="0" fontId="19" fillId="0" borderId="0" xfId="0" applyFont="1" applyFill="1" applyBorder="1" applyAlignment="1">
      <alignment horizontal="center" vertical="center" wrapText="1"/>
    </xf>
    <xf numFmtId="0" fontId="19" fillId="0" borderId="0" xfId="0" applyFont="1" applyBorder="1" applyAlignment="1">
      <alignment vertical="center"/>
    </xf>
    <xf numFmtId="0" fontId="8" fillId="0" borderId="0" xfId="0" applyFont="1" applyFill="1" applyBorder="1"/>
    <xf numFmtId="49" fontId="17" fillId="5" borderId="23" xfId="0" applyNumberFormat="1" applyFont="1" applyFill="1" applyBorder="1" applyAlignment="1">
      <alignment horizontal="center" vertical="center" wrapText="1"/>
    </xf>
    <xf numFmtId="49" fontId="17" fillId="5" borderId="21" xfId="0" applyNumberFormat="1" applyFont="1" applyFill="1" applyBorder="1" applyAlignment="1">
      <alignment horizontal="center" vertical="center" wrapText="1"/>
    </xf>
    <xf numFmtId="49" fontId="17" fillId="5" borderId="12" xfId="0" applyNumberFormat="1" applyFont="1" applyFill="1" applyBorder="1" applyAlignment="1">
      <alignment horizontal="center" vertical="center" wrapText="1"/>
    </xf>
    <xf numFmtId="0" fontId="19" fillId="0" borderId="0" xfId="0" applyFont="1" applyBorder="1" applyAlignment="1">
      <alignment horizontal="left" vertical="center"/>
    </xf>
    <xf numFmtId="0" fontId="6" fillId="0" borderId="0" xfId="0" applyFont="1" applyFill="1" applyAlignment="1">
      <alignment horizontal="center"/>
    </xf>
    <xf numFmtId="0" fontId="3" fillId="0" borderId="0" xfId="0" applyFont="1"/>
    <xf numFmtId="0" fontId="20" fillId="0" borderId="0" xfId="0" applyFont="1" applyBorder="1" applyAlignment="1">
      <alignment vertical="center"/>
    </xf>
    <xf numFmtId="0" fontId="12" fillId="0" borderId="0" xfId="0" applyFont="1" applyFill="1" applyBorder="1" applyAlignment="1">
      <alignment horizontal="center" vertical="top"/>
    </xf>
    <xf numFmtId="0" fontId="12" fillId="0" borderId="0" xfId="0" applyFont="1" applyFill="1" applyBorder="1" applyAlignment="1">
      <alignment horizontal="left" vertical="top" indent="1"/>
    </xf>
    <xf numFmtId="0" fontId="23" fillId="0" borderId="0" xfId="0" applyFont="1" applyFill="1" applyBorder="1" applyAlignment="1">
      <alignment vertical="top"/>
    </xf>
    <xf numFmtId="0" fontId="12" fillId="0" borderId="0" xfId="0" applyFont="1" applyFill="1" applyBorder="1" applyAlignment="1">
      <alignment vertical="top"/>
    </xf>
    <xf numFmtId="2" fontId="22" fillId="0" borderId="0" xfId="0" applyNumberFormat="1" applyFont="1" applyFill="1" applyBorder="1" applyAlignment="1">
      <alignment vertical="top"/>
    </xf>
    <xf numFmtId="2" fontId="24" fillId="0" borderId="0" xfId="0" applyNumberFormat="1" applyFont="1" applyFill="1" applyBorder="1" applyAlignment="1">
      <alignment vertical="top"/>
    </xf>
    <xf numFmtId="0" fontId="22" fillId="0" borderId="0" xfId="0" applyFont="1" applyFill="1" applyBorder="1" applyAlignment="1">
      <alignment horizontal="left" vertical="top"/>
    </xf>
    <xf numFmtId="0" fontId="10" fillId="0" borderId="0" xfId="0" applyFont="1" applyFill="1" applyAlignment="1">
      <alignment vertical="top"/>
    </xf>
    <xf numFmtId="0" fontId="10" fillId="0" borderId="0" xfId="0" applyNumberFormat="1" applyFont="1" applyFill="1" applyBorder="1" applyAlignment="1">
      <alignment horizontal="right" vertical="top"/>
    </xf>
    <xf numFmtId="0" fontId="12" fillId="0" borderId="0" xfId="0" applyFont="1" applyFill="1" applyAlignment="1">
      <alignment vertical="top" wrapText="1"/>
    </xf>
    <xf numFmtId="0" fontId="10" fillId="0" borderId="0" xfId="0" applyFont="1" applyFill="1" applyBorder="1" applyAlignment="1">
      <alignment horizontal="right" vertical="top"/>
    </xf>
    <xf numFmtId="43" fontId="6" fillId="0" borderId="0" xfId="8" applyFont="1" applyFill="1" applyBorder="1" applyAlignment="1">
      <alignment horizontal="left" vertical="top"/>
    </xf>
    <xf numFmtId="43" fontId="5" fillId="0" borderId="0" xfId="8" applyFont="1" applyFill="1" applyBorder="1" applyAlignment="1">
      <alignment vertical="center" wrapText="1"/>
    </xf>
    <xf numFmtId="43" fontId="6" fillId="0" borderId="2" xfId="8" applyFont="1" applyFill="1" applyBorder="1" applyAlignment="1">
      <alignment horizontal="center" vertical="center" wrapText="1"/>
    </xf>
    <xf numFmtId="43" fontId="6" fillId="0" borderId="4" xfId="8" applyFont="1" applyFill="1" applyBorder="1" applyAlignment="1">
      <alignment horizontal="center" vertical="center" wrapText="1"/>
    </xf>
    <xf numFmtId="43" fontId="6" fillId="0" borderId="1" xfId="8" applyFont="1" applyFill="1" applyBorder="1" applyAlignment="1">
      <alignment horizontal="center" vertical="center" wrapText="1"/>
    </xf>
    <xf numFmtId="43" fontId="6" fillId="0" borderId="5" xfId="8" applyFont="1" applyFill="1" applyBorder="1" applyAlignment="1">
      <alignment horizontal="center" vertical="center" wrapText="1"/>
    </xf>
    <xf numFmtId="43" fontId="6" fillId="0" borderId="0" xfId="8" applyFont="1"/>
    <xf numFmtId="43" fontId="20" fillId="0" borderId="0" xfId="8" applyFont="1" applyBorder="1" applyAlignment="1">
      <alignment vertical="center"/>
    </xf>
    <xf numFmtId="43" fontId="19" fillId="0" borderId="0" xfId="8" applyFont="1" applyBorder="1" applyAlignment="1">
      <alignment horizontal="left" vertical="center"/>
    </xf>
    <xf numFmtId="43" fontId="19" fillId="0" borderId="0" xfId="8" applyFont="1" applyBorder="1" applyAlignment="1">
      <alignment vertical="center"/>
    </xf>
    <xf numFmtId="43" fontId="24" fillId="0" borderId="0" xfId="8" applyFont="1" applyFill="1" applyBorder="1" applyAlignment="1">
      <alignment vertical="top"/>
    </xf>
    <xf numFmtId="43" fontId="6" fillId="0" borderId="0" xfId="8" applyFont="1" applyFill="1" applyAlignment="1">
      <alignment horizontal="left" vertical="top"/>
    </xf>
    <xf numFmtId="0" fontId="26" fillId="0" borderId="0" xfId="0" applyFont="1" applyFill="1" applyBorder="1" applyAlignment="1">
      <alignment vertical="center"/>
    </xf>
    <xf numFmtId="0" fontId="26" fillId="0" borderId="0" xfId="0" applyFont="1" applyFill="1" applyAlignment="1">
      <alignment vertical="center"/>
    </xf>
    <xf numFmtId="0" fontId="20" fillId="0" borderId="0" xfId="0" applyFont="1" applyFill="1" applyAlignment="1">
      <alignment vertical="center"/>
    </xf>
    <xf numFmtId="0" fontId="27" fillId="0" borderId="0" xfId="5" applyFont="1" applyBorder="1" applyAlignment="1">
      <alignment horizontal="center" vertical="center" wrapText="1"/>
    </xf>
    <xf numFmtId="43" fontId="27" fillId="0" borderId="0" xfId="8" applyFont="1" applyBorder="1" applyAlignment="1">
      <alignment horizontal="center" vertical="center" wrapText="1"/>
    </xf>
    <xf numFmtId="0" fontId="23" fillId="0" borderId="0" xfId="0" applyFont="1" applyFill="1" applyAlignment="1">
      <alignment horizontal="left" vertical="center"/>
    </xf>
    <xf numFmtId="0" fontId="23" fillId="0" borderId="0" xfId="0" applyFont="1" applyFill="1" applyAlignment="1">
      <alignment horizontal="center" vertical="center"/>
    </xf>
    <xf numFmtId="49" fontId="17" fillId="5" borderId="22" xfId="0" applyNumberFormat="1" applyFont="1" applyFill="1" applyBorder="1" applyAlignment="1">
      <alignment horizontal="left" vertical="center" wrapText="1"/>
    </xf>
    <xf numFmtId="0" fontId="4" fillId="0" borderId="0" xfId="0" applyFont="1"/>
    <xf numFmtId="0" fontId="4" fillId="0" borderId="0" xfId="0" applyFont="1" applyFill="1" applyBorder="1" applyAlignment="1">
      <alignment horizontal="left" vertical="top"/>
    </xf>
    <xf numFmtId="0" fontId="29" fillId="0" borderId="0" xfId="0" applyFont="1"/>
    <xf numFmtId="0" fontId="4" fillId="0" borderId="0" xfId="0" applyFont="1" applyFill="1" applyAlignment="1">
      <alignment horizontal="left" vertical="top"/>
    </xf>
    <xf numFmtId="0" fontId="6" fillId="7" borderId="0" xfId="0" applyFont="1" applyFill="1" applyBorder="1" applyAlignment="1">
      <alignment vertical="center" wrapText="1"/>
    </xf>
    <xf numFmtId="0" fontId="18" fillId="6" borderId="2" xfId="0" applyFont="1" applyFill="1" applyBorder="1" applyAlignment="1">
      <alignment vertical="center"/>
    </xf>
    <xf numFmtId="0" fontId="18" fillId="6" borderId="1" xfId="0" applyFont="1" applyFill="1" applyBorder="1" applyAlignment="1">
      <alignment vertical="center" wrapText="1"/>
    </xf>
    <xf numFmtId="0" fontId="6" fillId="0" borderId="40" xfId="0" applyFont="1" applyFill="1" applyBorder="1" applyAlignment="1">
      <alignment horizontal="center" vertical="center" wrapText="1"/>
    </xf>
    <xf numFmtId="2" fontId="6" fillId="0" borderId="5" xfId="0" applyNumberFormat="1" applyFont="1" applyFill="1" applyBorder="1" applyAlignment="1">
      <alignment horizontal="center" vertical="center" wrapText="1"/>
    </xf>
    <xf numFmtId="49" fontId="17" fillId="5" borderId="20" xfId="0" applyNumberFormat="1" applyFont="1" applyFill="1" applyBorder="1" applyAlignment="1">
      <alignment horizontal="center" vertical="center" wrapText="1"/>
    </xf>
    <xf numFmtId="0" fontId="18" fillId="6" borderId="5" xfId="0" applyFont="1" applyFill="1" applyBorder="1" applyAlignment="1">
      <alignment vertical="center" wrapText="1"/>
    </xf>
    <xf numFmtId="0" fontId="18" fillId="3" borderId="2" xfId="0" applyFont="1" applyFill="1" applyBorder="1" applyAlignment="1">
      <alignment vertical="center"/>
    </xf>
    <xf numFmtId="0" fontId="18" fillId="3" borderId="1" xfId="0" applyFont="1" applyFill="1" applyBorder="1" applyAlignment="1">
      <alignment vertical="center" wrapText="1"/>
    </xf>
    <xf numFmtId="0" fontId="3" fillId="7" borderId="2" xfId="0" applyFont="1" applyFill="1" applyBorder="1" applyAlignment="1">
      <alignment horizontal="left" vertical="center" wrapText="1"/>
    </xf>
    <xf numFmtId="4" fontId="10" fillId="0" borderId="5" xfId="0" applyNumberFormat="1" applyFont="1" applyFill="1" applyBorder="1" applyAlignment="1">
      <alignment horizontal="center" vertical="center" wrapText="1"/>
    </xf>
    <xf numFmtId="4" fontId="10" fillId="2" borderId="3" xfId="0" applyNumberFormat="1" applyFont="1" applyFill="1" applyBorder="1" applyAlignment="1">
      <alignment horizontal="center" vertical="center" wrapText="1"/>
    </xf>
    <xf numFmtId="0" fontId="18" fillId="3" borderId="5" xfId="0" applyFont="1" applyFill="1" applyBorder="1" applyAlignment="1">
      <alignment vertical="center" wrapText="1"/>
    </xf>
    <xf numFmtId="0" fontId="18" fillId="3" borderId="3" xfId="0" applyFont="1" applyFill="1" applyBorder="1" applyAlignment="1">
      <alignment horizontal="left" vertical="center" wrapText="1"/>
    </xf>
    <xf numFmtId="49" fontId="12" fillId="0" borderId="21" xfId="0" applyNumberFormat="1" applyFont="1" applyFill="1" applyBorder="1" applyAlignment="1">
      <alignment horizontal="center" vertical="center" wrapText="1"/>
    </xf>
    <xf numFmtId="0" fontId="12" fillId="8" borderId="0" xfId="0" applyFont="1" applyFill="1" applyAlignment="1">
      <alignment horizontal="center" vertical="center"/>
    </xf>
    <xf numFmtId="49" fontId="10" fillId="0" borderId="29" xfId="0" applyNumberFormat="1" applyFont="1" applyFill="1" applyBorder="1" applyAlignment="1">
      <alignment horizontal="center" vertical="center" wrapText="1"/>
    </xf>
    <xf numFmtId="49" fontId="12" fillId="0" borderId="28" xfId="0" applyNumberFormat="1" applyFont="1" applyFill="1" applyBorder="1" applyAlignment="1">
      <alignment horizontal="center" vertical="center" wrapText="1"/>
    </xf>
    <xf numFmtId="0" fontId="3" fillId="7" borderId="32" xfId="0" applyFont="1" applyFill="1" applyBorder="1" applyAlignment="1">
      <alignment horizontal="left" vertical="center" wrapText="1"/>
    </xf>
    <xf numFmtId="4" fontId="10" fillId="0" borderId="31" xfId="0" applyNumberFormat="1" applyFont="1" applyFill="1" applyBorder="1" applyAlignment="1">
      <alignment horizontal="center" vertical="center" wrapText="1"/>
    </xf>
    <xf numFmtId="4" fontId="10" fillId="2" borderId="31" xfId="0" applyNumberFormat="1" applyFont="1" applyFill="1" applyBorder="1" applyAlignment="1">
      <alignment horizontal="center" vertical="center" wrapText="1"/>
    </xf>
    <xf numFmtId="0" fontId="6" fillId="0" borderId="25" xfId="0" applyFont="1" applyFill="1" applyBorder="1" applyAlignment="1">
      <alignment horizontal="left" vertical="top" wrapText="1"/>
    </xf>
    <xf numFmtId="0" fontId="4" fillId="0" borderId="26" xfId="0" applyFont="1" applyFill="1" applyBorder="1" applyAlignment="1">
      <alignment vertical="top" wrapText="1"/>
    </xf>
    <xf numFmtId="49" fontId="17" fillId="4" borderId="33" xfId="0" applyNumberFormat="1" applyFont="1" applyFill="1" applyBorder="1" applyAlignment="1">
      <alignment horizontal="center" vertical="center" wrapText="1"/>
    </xf>
    <xf numFmtId="1" fontId="14" fillId="4" borderId="34" xfId="0" applyNumberFormat="1" applyFont="1" applyFill="1" applyBorder="1" applyAlignment="1">
      <alignment horizontal="center" vertical="center" wrapText="1"/>
    </xf>
    <xf numFmtId="2" fontId="17" fillId="4" borderId="34" xfId="0" applyNumberFormat="1" applyFont="1" applyFill="1" applyBorder="1" applyAlignment="1">
      <alignment horizontal="center" vertical="center" wrapText="1"/>
    </xf>
    <xf numFmtId="49" fontId="10" fillId="7" borderId="4" xfId="0" applyNumberFormat="1" applyFont="1" applyFill="1" applyBorder="1" applyAlignment="1">
      <alignment horizontal="center" vertical="center" wrapText="1"/>
    </xf>
    <xf numFmtId="49" fontId="12" fillId="7" borderId="3" xfId="0" applyNumberFormat="1" applyFont="1" applyFill="1" applyBorder="1" applyAlignment="1">
      <alignment horizontal="center" vertical="center" wrapText="1"/>
    </xf>
    <xf numFmtId="4" fontId="10" fillId="7" borderId="1" xfId="0" applyNumberFormat="1" applyFont="1" applyFill="1" applyBorder="1" applyAlignment="1">
      <alignment horizontal="center" vertical="center" wrapText="1"/>
    </xf>
    <xf numFmtId="4" fontId="10" fillId="7" borderId="2" xfId="0" applyNumberFormat="1" applyFont="1" applyFill="1" applyBorder="1" applyAlignment="1">
      <alignment horizontal="center" vertical="center" wrapText="1"/>
    </xf>
    <xf numFmtId="4" fontId="10" fillId="0" borderId="2" xfId="0" applyNumberFormat="1" applyFont="1" applyFill="1" applyBorder="1" applyAlignment="1">
      <alignment horizontal="center" vertical="center" wrapText="1"/>
    </xf>
    <xf numFmtId="4" fontId="10" fillId="0" borderId="32" xfId="0" applyNumberFormat="1" applyFont="1" applyFill="1" applyBorder="1" applyAlignment="1">
      <alignment horizontal="center" vertical="center" wrapText="1"/>
    </xf>
    <xf numFmtId="1" fontId="17" fillId="4" borderId="18" xfId="0" applyNumberFormat="1" applyFont="1" applyFill="1" applyBorder="1" applyAlignment="1">
      <alignment horizontal="center" vertical="center" wrapText="1"/>
    </xf>
    <xf numFmtId="4" fontId="10" fillId="2" borderId="10" xfId="0" applyNumberFormat="1" applyFont="1" applyFill="1" applyBorder="1" applyAlignment="1">
      <alignment horizontal="center" vertical="center" wrapText="1"/>
    </xf>
    <xf numFmtId="4" fontId="10" fillId="2" borderId="43" xfId="0" applyNumberFormat="1" applyFont="1" applyFill="1" applyBorder="1" applyAlignment="1">
      <alignment horizontal="center" vertical="center" wrapText="1"/>
    </xf>
    <xf numFmtId="2" fontId="17" fillId="4" borderId="17" xfId="0" applyNumberFormat="1" applyFont="1" applyFill="1" applyBorder="1" applyAlignment="1">
      <alignment horizontal="center" vertical="center" wrapText="1"/>
    </xf>
    <xf numFmtId="4" fontId="10" fillId="2" borderId="24" xfId="0" applyNumberFormat="1" applyFont="1" applyFill="1" applyBorder="1" applyAlignment="1">
      <alignment horizontal="center" vertical="center" wrapText="1"/>
    </xf>
    <xf numFmtId="4" fontId="10" fillId="2" borderId="12" xfId="0"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12" fillId="8" borderId="0" xfId="0" applyFont="1" applyFill="1" applyAlignment="1">
      <alignment horizontal="left" vertical="center"/>
    </xf>
    <xf numFmtId="49" fontId="12" fillId="0" borderId="2" xfId="0" applyNumberFormat="1" applyFont="1" applyFill="1" applyBorder="1" applyAlignment="1">
      <alignment horizontal="center" vertical="center" wrapText="1"/>
    </xf>
    <xf numFmtId="49" fontId="15" fillId="0" borderId="29" xfId="0" applyNumberFormat="1" applyFont="1" applyFill="1" applyBorder="1" applyAlignment="1">
      <alignment horizontal="center" vertical="center" wrapText="1"/>
    </xf>
    <xf numFmtId="49" fontId="15" fillId="0" borderId="44" xfId="0" applyNumberFormat="1" applyFont="1" applyFill="1" applyBorder="1" applyAlignment="1">
      <alignment horizontal="center" vertical="center" wrapText="1"/>
    </xf>
    <xf numFmtId="49" fontId="15" fillId="0" borderId="32" xfId="0" applyNumberFormat="1" applyFont="1" applyFill="1" applyBorder="1" applyAlignment="1">
      <alignment horizontal="center" vertical="center" wrapText="1"/>
    </xf>
    <xf numFmtId="49" fontId="15" fillId="0" borderId="31" xfId="0" applyNumberFormat="1" applyFont="1" applyFill="1" applyBorder="1" applyAlignment="1">
      <alignment horizontal="center" vertical="center" wrapText="1"/>
    </xf>
    <xf numFmtId="49" fontId="15" fillId="0" borderId="30" xfId="0" applyNumberFormat="1" applyFont="1" applyFill="1" applyBorder="1" applyAlignment="1">
      <alignment horizontal="center" vertical="center" wrapText="1"/>
    </xf>
    <xf numFmtId="49" fontId="15" fillId="0" borderId="32" xfId="8" applyNumberFormat="1" applyFont="1" applyFill="1" applyBorder="1" applyAlignment="1">
      <alignment horizontal="center" vertical="center" wrapText="1"/>
    </xf>
    <xf numFmtId="49" fontId="15" fillId="0" borderId="29" xfId="8" applyNumberFormat="1" applyFont="1" applyFill="1" applyBorder="1" applyAlignment="1">
      <alignment horizontal="center" vertical="center" wrapText="1"/>
    </xf>
    <xf numFmtId="49" fontId="15" fillId="0" borderId="31" xfId="8" applyNumberFormat="1" applyFont="1" applyFill="1" applyBorder="1" applyAlignment="1">
      <alignment horizontal="center" vertical="center" wrapText="1"/>
    </xf>
    <xf numFmtId="49" fontId="15" fillId="0" borderId="30" xfId="8" applyNumberFormat="1" applyFont="1" applyFill="1" applyBorder="1" applyAlignment="1">
      <alignment horizontal="center" vertical="center" wrapText="1"/>
    </xf>
    <xf numFmtId="0" fontId="13" fillId="0" borderId="0" xfId="0" applyFont="1" applyFill="1" applyBorder="1" applyAlignment="1">
      <alignment horizontal="center" vertical="center" wrapText="1"/>
    </xf>
    <xf numFmtId="0" fontId="16" fillId="0" borderId="0" xfId="0" applyFont="1" applyFill="1" applyBorder="1" applyAlignment="1">
      <alignment vertical="center"/>
    </xf>
    <xf numFmtId="0" fontId="16" fillId="0" borderId="0" xfId="0" applyFont="1" applyFill="1" applyAlignment="1">
      <alignment vertical="center"/>
    </xf>
    <xf numFmtId="49" fontId="10" fillId="7" borderId="0" xfId="1" applyNumberFormat="1" applyFont="1" applyFill="1"/>
    <xf numFmtId="0" fontId="10" fillId="7" borderId="0" xfId="1" applyFont="1" applyFill="1"/>
    <xf numFmtId="0" fontId="14" fillId="7" borderId="0" xfId="1" applyFont="1" applyFill="1" applyAlignment="1">
      <alignment vertical="top"/>
    </xf>
    <xf numFmtId="0" fontId="6" fillId="7" borderId="0" xfId="1" applyFont="1" applyFill="1"/>
    <xf numFmtId="0" fontId="32" fillId="7" borderId="0" xfId="1" applyFont="1" applyFill="1"/>
    <xf numFmtId="0" fontId="6" fillId="7" borderId="0" xfId="1" applyFont="1" applyFill="1" applyAlignment="1">
      <alignment horizontal="center"/>
    </xf>
    <xf numFmtId="0" fontId="14" fillId="7" borderId="0" xfId="1" applyFont="1" applyFill="1" applyAlignment="1">
      <alignment vertical="center"/>
    </xf>
    <xf numFmtId="0" fontId="8" fillId="7" borderId="0" xfId="1" applyFont="1" applyFill="1" applyAlignment="1">
      <alignment horizontal="center"/>
    </xf>
    <xf numFmtId="0" fontId="8" fillId="7" borderId="0" xfId="1" applyFont="1" applyFill="1"/>
    <xf numFmtId="0" fontId="10" fillId="7" borderId="0" xfId="1" applyFont="1" applyFill="1" applyAlignment="1">
      <alignment vertical="top"/>
    </xf>
    <xf numFmtId="0" fontId="10" fillId="7" borderId="0" xfId="1" applyFont="1" applyFill="1" applyAlignment="1">
      <alignment horizontal="center"/>
    </xf>
    <xf numFmtId="166" fontId="10" fillId="7" borderId="0" xfId="9" applyFont="1" applyFill="1" applyBorder="1" applyAlignment="1" applyProtection="1"/>
    <xf numFmtId="4" fontId="10" fillId="7" borderId="0" xfId="9" applyNumberFormat="1" applyFont="1" applyFill="1" applyBorder="1" applyAlignment="1" applyProtection="1"/>
    <xf numFmtId="0" fontId="10" fillId="7" borderId="0" xfId="1" applyFont="1" applyFill="1" applyAlignment="1">
      <alignment vertical="center"/>
    </xf>
    <xf numFmtId="0" fontId="22" fillId="7" borderId="0" xfId="1" applyFont="1" applyFill="1" applyAlignment="1">
      <alignment vertical="top"/>
    </xf>
    <xf numFmtId="0" fontId="22" fillId="7" borderId="0" xfId="1" applyFont="1" applyFill="1"/>
    <xf numFmtId="0" fontId="22" fillId="7" borderId="0" xfId="1" applyFont="1" applyFill="1" applyAlignment="1">
      <alignment horizontal="center"/>
    </xf>
    <xf numFmtId="166" fontId="22" fillId="7" borderId="0" xfId="9" applyFont="1" applyFill="1" applyBorder="1" applyAlignment="1" applyProtection="1"/>
    <xf numFmtId="4" fontId="22" fillId="7" borderId="0" xfId="9" applyNumberFormat="1" applyFont="1" applyFill="1" applyBorder="1" applyAlignment="1" applyProtection="1"/>
    <xf numFmtId="0" fontId="12" fillId="4" borderId="36" xfId="1" applyFont="1" applyFill="1" applyBorder="1" applyAlignment="1">
      <alignment horizontal="left" vertical="center" wrapText="1" indent="1"/>
    </xf>
    <xf numFmtId="0" fontId="10" fillId="0" borderId="0" xfId="0" applyFont="1" applyFill="1" applyBorder="1" applyAlignment="1">
      <alignment vertical="top" wrapText="1"/>
    </xf>
    <xf numFmtId="0" fontId="10" fillId="0" borderId="0" xfId="0" applyFont="1" applyFill="1" applyAlignment="1">
      <alignment vertical="center"/>
    </xf>
    <xf numFmtId="0" fontId="12" fillId="0" borderId="0" xfId="0" applyFont="1" applyFill="1"/>
    <xf numFmtId="0" fontId="12" fillId="0" borderId="0" xfId="0" applyFont="1" applyFill="1" applyAlignment="1">
      <alignment wrapText="1"/>
    </xf>
    <xf numFmtId="0" fontId="28" fillId="4" borderId="34" xfId="1" applyFont="1" applyFill="1" applyBorder="1" applyAlignment="1">
      <alignment horizontal="center" vertical="center" wrapText="1"/>
    </xf>
    <xf numFmtId="0" fontId="4" fillId="0" borderId="26" xfId="0" applyFont="1" applyFill="1" applyBorder="1" applyAlignment="1">
      <alignment horizontal="left" vertical="top" wrapText="1"/>
    </xf>
    <xf numFmtId="0" fontId="6" fillId="0" borderId="37" xfId="0" applyFont="1" applyFill="1" applyBorder="1" applyAlignment="1">
      <alignment horizontal="left" vertical="top" wrapText="1"/>
    </xf>
    <xf numFmtId="0" fontId="6" fillId="0" borderId="38" xfId="0" applyFont="1" applyFill="1" applyBorder="1" applyAlignment="1">
      <alignment horizontal="left" vertical="top" wrapText="1"/>
    </xf>
    <xf numFmtId="49" fontId="23" fillId="0" borderId="3" xfId="0" applyNumberFormat="1" applyFont="1" applyFill="1" applyBorder="1" applyAlignment="1">
      <alignment horizontal="center" vertical="center" wrapText="1"/>
    </xf>
    <xf numFmtId="0" fontId="13" fillId="0" borderId="0" xfId="0" applyFont="1" applyFill="1" applyBorder="1" applyAlignment="1">
      <alignment horizontal="center" vertical="top" wrapText="1"/>
    </xf>
    <xf numFmtId="0" fontId="27" fillId="0" borderId="0" xfId="5" applyFont="1" applyBorder="1" applyAlignment="1">
      <alignment horizontal="center" vertical="top" wrapText="1"/>
    </xf>
    <xf numFmtId="0" fontId="3" fillId="0" borderId="0" xfId="7" applyFont="1" applyFill="1" applyAlignment="1">
      <alignment horizontal="right" vertical="top"/>
    </xf>
    <xf numFmtId="49" fontId="15" fillId="0" borderId="26" xfId="0" applyNumberFormat="1" applyFont="1" applyFill="1" applyBorder="1" applyAlignment="1">
      <alignment horizontal="center" vertical="top" wrapText="1"/>
    </xf>
    <xf numFmtId="49" fontId="17" fillId="5" borderId="25" xfId="0" applyNumberFormat="1" applyFont="1" applyFill="1" applyBorder="1" applyAlignment="1">
      <alignment horizontal="center" vertical="top" wrapText="1"/>
    </xf>
    <xf numFmtId="0" fontId="11" fillId="6" borderId="11" xfId="0" applyFont="1" applyFill="1" applyBorder="1" applyAlignment="1">
      <alignment horizontal="center" vertical="top"/>
    </xf>
    <xf numFmtId="0" fontId="11" fillId="3" borderId="11" xfId="0" applyFont="1" applyFill="1" applyBorder="1" applyAlignment="1">
      <alignment horizontal="left" vertical="top"/>
    </xf>
    <xf numFmtId="0" fontId="9" fillId="0" borderId="26" xfId="0" applyFont="1" applyFill="1" applyBorder="1" applyAlignment="1">
      <alignment vertical="top" wrapText="1"/>
    </xf>
    <xf numFmtId="0" fontId="8" fillId="0" borderId="37" xfId="0" applyFont="1" applyFill="1" applyBorder="1" applyAlignment="1">
      <alignment horizontal="left" vertical="top" wrapText="1"/>
    </xf>
    <xf numFmtId="0" fontId="6" fillId="0" borderId="41" xfId="0" applyFont="1" applyFill="1" applyBorder="1" applyAlignment="1">
      <alignment horizontal="left" vertical="top" wrapText="1"/>
    </xf>
    <xf numFmtId="0" fontId="4" fillId="0" borderId="41" xfId="0" applyFont="1" applyFill="1" applyBorder="1" applyAlignment="1">
      <alignment horizontal="left" vertical="top" wrapText="1"/>
    </xf>
    <xf numFmtId="0" fontId="6" fillId="0" borderId="26" xfId="0" applyFont="1" applyFill="1" applyBorder="1" applyAlignment="1">
      <alignment horizontal="left" vertical="top" wrapText="1"/>
    </xf>
    <xf numFmtId="0" fontId="4" fillId="0" borderId="25" xfId="0" applyFont="1" applyFill="1" applyBorder="1" applyAlignment="1">
      <alignment vertical="top" wrapText="1"/>
    </xf>
    <xf numFmtId="0" fontId="9" fillId="0" borderId="41" xfId="0" applyFont="1" applyFill="1" applyBorder="1" applyAlignment="1">
      <alignment vertical="top" wrapText="1"/>
    </xf>
    <xf numFmtId="0" fontId="6" fillId="0" borderId="41" xfId="0" applyFont="1" applyFill="1" applyBorder="1" applyAlignment="1">
      <alignment vertical="top" wrapText="1"/>
    </xf>
    <xf numFmtId="0" fontId="4" fillId="0" borderId="37" xfId="0" applyFont="1" applyFill="1" applyBorder="1" applyAlignment="1">
      <alignment horizontal="left" vertical="top" wrapText="1"/>
    </xf>
    <xf numFmtId="0" fontId="9" fillId="0" borderId="37" xfId="0" applyFont="1" applyFill="1" applyBorder="1" applyAlignment="1">
      <alignment horizontal="left" vertical="top" wrapText="1"/>
    </xf>
    <xf numFmtId="0" fontId="6" fillId="7" borderId="27" xfId="0" applyFont="1" applyFill="1" applyBorder="1" applyAlignment="1">
      <alignment horizontal="left" vertical="top" wrapText="1"/>
    </xf>
    <xf numFmtId="0" fontId="6" fillId="0" borderId="11" xfId="0" applyFont="1" applyFill="1" applyBorder="1" applyAlignment="1">
      <alignment horizontal="left" vertical="top" wrapText="1"/>
    </xf>
    <xf numFmtId="0" fontId="6" fillId="0" borderId="42" xfId="0" applyFont="1" applyFill="1" applyBorder="1" applyAlignment="1">
      <alignment horizontal="left" vertical="top" wrapText="1"/>
    </xf>
    <xf numFmtId="0" fontId="17" fillId="4" borderId="19" xfId="0" applyFont="1" applyFill="1" applyBorder="1" applyAlignment="1">
      <alignment horizontal="left" vertical="top"/>
    </xf>
    <xf numFmtId="0" fontId="8" fillId="0" borderId="0" xfId="0" applyFont="1" applyAlignment="1">
      <alignment vertical="top"/>
    </xf>
    <xf numFmtId="0" fontId="20" fillId="0" borderId="0" xfId="0" applyFont="1" applyBorder="1" applyAlignment="1">
      <alignment vertical="top"/>
    </xf>
    <xf numFmtId="0" fontId="19" fillId="0" borderId="0" xfId="0" applyFont="1" applyBorder="1" applyAlignment="1">
      <alignment horizontal="left" vertical="top"/>
    </xf>
    <xf numFmtId="0" fontId="19" fillId="0" borderId="0" xfId="0" applyFont="1" applyBorder="1" applyAlignment="1">
      <alignment vertical="top"/>
    </xf>
    <xf numFmtId="0" fontId="6" fillId="7" borderId="0" xfId="1" applyFont="1" applyFill="1" applyAlignment="1">
      <alignment vertical="top"/>
    </xf>
    <xf numFmtId="0" fontId="8" fillId="7" borderId="0" xfId="1" applyFont="1" applyFill="1" applyAlignment="1">
      <alignment vertical="top"/>
    </xf>
    <xf numFmtId="0" fontId="4" fillId="0" borderId="6" xfId="0" applyFont="1" applyFill="1" applyBorder="1" applyAlignment="1">
      <alignment horizontal="center" vertical="center" wrapText="1"/>
    </xf>
    <xf numFmtId="0" fontId="4" fillId="0" borderId="4" xfId="0" applyFont="1" applyFill="1" applyBorder="1" applyAlignment="1">
      <alignment horizontal="center" vertical="center" wrapText="1"/>
    </xf>
    <xf numFmtId="49" fontId="23" fillId="7" borderId="3" xfId="0" applyNumberFormat="1" applyFont="1" applyFill="1" applyBorder="1" applyAlignment="1">
      <alignment horizontal="center" vertical="center" wrapText="1"/>
    </xf>
    <xf numFmtId="167" fontId="17" fillId="5" borderId="22" xfId="8" applyNumberFormat="1" applyFont="1" applyFill="1" applyBorder="1" applyAlignment="1">
      <alignment horizontal="center" vertical="center" wrapText="1"/>
    </xf>
    <xf numFmtId="167" fontId="17" fillId="5" borderId="24" xfId="8" applyNumberFormat="1" applyFont="1" applyFill="1" applyBorder="1" applyAlignment="1">
      <alignment horizontal="center" vertical="center" wrapText="1"/>
    </xf>
    <xf numFmtId="167" fontId="17" fillId="5" borderId="1" xfId="8" applyNumberFormat="1" applyFont="1" applyFill="1" applyBorder="1" applyAlignment="1">
      <alignment horizontal="center" vertical="center" wrapText="1"/>
    </xf>
    <xf numFmtId="167" fontId="17" fillId="5" borderId="20" xfId="8" applyNumberFormat="1" applyFont="1" applyFill="1" applyBorder="1" applyAlignment="1">
      <alignment horizontal="center" vertical="center" wrapText="1"/>
    </xf>
    <xf numFmtId="167" fontId="18" fillId="6" borderId="2" xfId="8" applyNumberFormat="1" applyFont="1" applyFill="1" applyBorder="1" applyAlignment="1">
      <alignment horizontal="center" vertical="center" wrapText="1"/>
    </xf>
    <xf numFmtId="167" fontId="18" fillId="6" borderId="10" xfId="8" applyNumberFormat="1" applyFont="1" applyFill="1" applyBorder="1" applyAlignment="1">
      <alignment horizontal="center" vertical="center" wrapText="1"/>
    </xf>
    <xf numFmtId="167" fontId="18" fillId="6" borderId="1" xfId="8" applyNumberFormat="1" applyFont="1" applyFill="1" applyBorder="1" applyAlignment="1">
      <alignment horizontal="center" vertical="center" wrapText="1"/>
    </xf>
    <xf numFmtId="167" fontId="18" fillId="6" borderId="5" xfId="8" applyNumberFormat="1" applyFont="1" applyFill="1" applyBorder="1" applyAlignment="1">
      <alignment horizontal="center" vertical="center" wrapText="1"/>
    </xf>
    <xf numFmtId="167" fontId="18" fillId="3" borderId="2" xfId="8" applyNumberFormat="1" applyFont="1" applyFill="1" applyBorder="1" applyAlignment="1">
      <alignment horizontal="center" vertical="center" wrapText="1"/>
    </xf>
    <xf numFmtId="167" fontId="18" fillId="3" borderId="4" xfId="8" applyNumberFormat="1" applyFont="1" applyFill="1" applyBorder="1" applyAlignment="1">
      <alignment horizontal="center" vertical="center" wrapText="1"/>
    </xf>
    <xf numFmtId="167" fontId="18" fillId="3" borderId="1" xfId="8" applyNumberFormat="1" applyFont="1" applyFill="1" applyBorder="1" applyAlignment="1">
      <alignment horizontal="center" vertical="center" wrapText="1"/>
    </xf>
    <xf numFmtId="167" fontId="18" fillId="3" borderId="5" xfId="8" applyNumberFormat="1" applyFont="1" applyFill="1" applyBorder="1" applyAlignment="1">
      <alignment horizontal="center" vertical="center" wrapText="1"/>
    </xf>
    <xf numFmtId="167" fontId="10" fillId="0" borderId="2" xfId="8" applyNumberFormat="1" applyFont="1" applyFill="1" applyBorder="1" applyAlignment="1">
      <alignment horizontal="center" vertical="center" wrapText="1"/>
    </xf>
    <xf numFmtId="167" fontId="10" fillId="0" borderId="4" xfId="8" applyNumberFormat="1" applyFont="1" applyFill="1" applyBorder="1" applyAlignment="1">
      <alignment horizontal="center" vertical="center" wrapText="1"/>
    </xf>
    <xf numFmtId="167" fontId="10" fillId="0" borderId="1" xfId="8" applyNumberFormat="1" applyFont="1" applyFill="1" applyBorder="1" applyAlignment="1">
      <alignment horizontal="center" vertical="center" wrapText="1"/>
    </xf>
    <xf numFmtId="167" fontId="10" fillId="0" borderId="5" xfId="8" applyNumberFormat="1" applyFont="1" applyFill="1" applyBorder="1" applyAlignment="1">
      <alignment horizontal="center" vertical="center" wrapText="1"/>
    </xf>
    <xf numFmtId="167" fontId="18" fillId="3" borderId="2" xfId="8" applyNumberFormat="1" applyFont="1" applyFill="1" applyBorder="1" applyAlignment="1">
      <alignment horizontal="left" vertical="center" wrapText="1"/>
    </xf>
    <xf numFmtId="167" fontId="18" fillId="3" borderId="4" xfId="8" applyNumberFormat="1" applyFont="1" applyFill="1" applyBorder="1" applyAlignment="1">
      <alignment horizontal="left" vertical="center" wrapText="1"/>
    </xf>
    <xf numFmtId="167" fontId="18" fillId="3" borderId="1" xfId="8" applyNumberFormat="1" applyFont="1" applyFill="1" applyBorder="1" applyAlignment="1">
      <alignment horizontal="left" vertical="center" wrapText="1"/>
    </xf>
    <xf numFmtId="167" fontId="18" fillId="3" borderId="5" xfId="8" applyNumberFormat="1" applyFont="1" applyFill="1" applyBorder="1" applyAlignment="1">
      <alignment horizontal="left" vertical="center" wrapText="1"/>
    </xf>
    <xf numFmtId="167" fontId="10" fillId="0" borderId="20" xfId="8" applyNumberFormat="1" applyFont="1" applyFill="1" applyBorder="1" applyAlignment="1">
      <alignment horizontal="center" vertical="center" wrapText="1"/>
    </xf>
    <xf numFmtId="167" fontId="10" fillId="0" borderId="30" xfId="8" applyNumberFormat="1" applyFont="1" applyFill="1" applyBorder="1" applyAlignment="1">
      <alignment horizontal="center" vertical="center" wrapText="1"/>
    </xf>
    <xf numFmtId="167" fontId="10" fillId="0" borderId="29" xfId="8" applyNumberFormat="1" applyFont="1" applyFill="1" applyBorder="1" applyAlignment="1">
      <alignment horizontal="center" vertical="center" wrapText="1"/>
    </xf>
    <xf numFmtId="167" fontId="10" fillId="0" borderId="31" xfId="8" applyNumberFormat="1" applyFont="1" applyFill="1" applyBorder="1" applyAlignment="1">
      <alignment horizontal="center" vertical="center" wrapText="1"/>
    </xf>
    <xf numFmtId="167" fontId="17" fillId="4" borderId="35" xfId="8" applyNumberFormat="1" applyFont="1" applyFill="1" applyBorder="1" applyAlignment="1">
      <alignment horizontal="center" vertical="center" wrapText="1"/>
    </xf>
    <xf numFmtId="167" fontId="17" fillId="4" borderId="17" xfId="8" applyNumberFormat="1" applyFont="1" applyFill="1" applyBorder="1" applyAlignment="1">
      <alignment horizontal="center" vertical="center" wrapText="1"/>
    </xf>
    <xf numFmtId="167" fontId="17" fillId="4" borderId="34" xfId="8" applyNumberFormat="1" applyFont="1" applyFill="1" applyBorder="1" applyAlignment="1">
      <alignment horizontal="center" vertical="center" wrapText="1"/>
    </xf>
    <xf numFmtId="0" fontId="6" fillId="7" borderId="37" xfId="0" applyFont="1" applyFill="1" applyBorder="1" applyAlignment="1">
      <alignment horizontal="left" vertical="top" wrapText="1"/>
    </xf>
    <xf numFmtId="49" fontId="17" fillId="9" borderId="1" xfId="0" applyNumberFormat="1" applyFont="1" applyFill="1" applyBorder="1" applyAlignment="1">
      <alignment horizontal="center" vertical="center" wrapText="1"/>
    </xf>
    <xf numFmtId="49" fontId="17" fillId="9" borderId="1" xfId="0" applyNumberFormat="1" applyFont="1" applyFill="1" applyBorder="1" applyAlignment="1">
      <alignment vertical="center" wrapText="1"/>
    </xf>
    <xf numFmtId="167" fontId="17" fillId="9" borderId="10" xfId="8" applyNumberFormat="1" applyFont="1" applyFill="1" applyBorder="1" applyAlignment="1">
      <alignment horizontal="center" vertical="center" wrapText="1"/>
    </xf>
    <xf numFmtId="49" fontId="17" fillId="9" borderId="5" xfId="0" applyNumberFormat="1" applyFont="1" applyFill="1" applyBorder="1" applyAlignment="1">
      <alignment horizontal="center" vertical="center" wrapText="1"/>
    </xf>
    <xf numFmtId="49" fontId="17" fillId="9" borderId="3" xfId="0" applyNumberFormat="1" applyFont="1" applyFill="1" applyBorder="1" applyAlignment="1">
      <alignment horizontal="center" vertical="center" wrapText="1"/>
    </xf>
    <xf numFmtId="167" fontId="17" fillId="9" borderId="2" xfId="8" applyNumberFormat="1" applyFont="1" applyFill="1" applyBorder="1" applyAlignment="1">
      <alignment horizontal="center" vertical="center" wrapText="1"/>
    </xf>
    <xf numFmtId="167" fontId="17" fillId="9" borderId="1" xfId="8" applyNumberFormat="1" applyFont="1" applyFill="1" applyBorder="1" applyAlignment="1">
      <alignment horizontal="center" vertical="center" wrapText="1"/>
    </xf>
    <xf numFmtId="167" fontId="17" fillId="9" borderId="5" xfId="8" applyNumberFormat="1" applyFont="1" applyFill="1" applyBorder="1" applyAlignment="1">
      <alignment horizontal="center" vertical="center" wrapText="1"/>
    </xf>
    <xf numFmtId="49" fontId="17" fillId="9" borderId="11" xfId="0" applyNumberFormat="1" applyFont="1" applyFill="1" applyBorder="1" applyAlignment="1">
      <alignment horizontal="center" vertical="top" wrapText="1"/>
    </xf>
    <xf numFmtId="49" fontId="18" fillId="6" borderId="4" xfId="0" applyNumberFormat="1" applyFont="1" applyFill="1" applyBorder="1" applyAlignment="1">
      <alignment horizontal="center" vertical="center" wrapText="1"/>
    </xf>
    <xf numFmtId="49" fontId="12" fillId="0" borderId="32" xfId="0" applyNumberFormat="1" applyFont="1" applyFill="1" applyBorder="1" applyAlignment="1">
      <alignment horizontal="center" vertical="center" wrapText="1"/>
    </xf>
    <xf numFmtId="49" fontId="17" fillId="9" borderId="10" xfId="0" applyNumberFormat="1" applyFont="1" applyFill="1" applyBorder="1" applyAlignment="1">
      <alignment horizontal="center" vertical="center" wrapText="1"/>
    </xf>
    <xf numFmtId="49" fontId="17" fillId="9" borderId="41" xfId="0" applyNumberFormat="1" applyFont="1" applyFill="1" applyBorder="1" applyAlignment="1">
      <alignment horizontal="center" vertical="top" wrapText="1"/>
    </xf>
    <xf numFmtId="49" fontId="17" fillId="9" borderId="2" xfId="0" applyNumberFormat="1" applyFont="1" applyFill="1" applyBorder="1" applyAlignment="1">
      <alignment vertical="center" wrapText="1"/>
    </xf>
    <xf numFmtId="0" fontId="4" fillId="0" borderId="1" xfId="0"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5" xfId="0" applyFont="1" applyFill="1" applyBorder="1" applyAlignment="1">
      <alignment horizontal="center" vertical="center" wrapText="1"/>
    </xf>
    <xf numFmtId="49" fontId="15" fillId="0" borderId="4" xfId="0" applyNumberFormat="1" applyFont="1" applyFill="1" applyBorder="1" applyAlignment="1">
      <alignment horizontal="center" vertical="center" wrapText="1"/>
    </xf>
    <xf numFmtId="49" fontId="15" fillId="0" borderId="5" xfId="0" applyNumberFormat="1" applyFont="1" applyFill="1" applyBorder="1" applyAlignment="1">
      <alignment horizontal="center" vertical="center" wrapText="1"/>
    </xf>
    <xf numFmtId="0" fontId="6" fillId="0" borderId="0" xfId="0" applyFont="1" applyFill="1" applyAlignment="1">
      <alignment horizontal="center" vertical="top"/>
    </xf>
    <xf numFmtId="49" fontId="17" fillId="9" borderId="4" xfId="0" applyNumberFormat="1" applyFont="1" applyFill="1" applyBorder="1" applyAlignment="1">
      <alignment horizontal="center" vertical="center" wrapText="1"/>
    </xf>
    <xf numFmtId="49" fontId="17" fillId="5" borderId="4" xfId="0" applyNumberFormat="1" applyFont="1" applyFill="1" applyBorder="1" applyAlignment="1">
      <alignment horizontal="center" vertical="center" wrapText="1"/>
    </xf>
    <xf numFmtId="49" fontId="17" fillId="5" borderId="1" xfId="0" applyNumberFormat="1" applyFont="1" applyFill="1" applyBorder="1" applyAlignment="1">
      <alignment horizontal="center" vertical="center" wrapText="1"/>
    </xf>
    <xf numFmtId="49" fontId="17" fillId="5" borderId="5" xfId="0" applyNumberFormat="1" applyFont="1" applyFill="1" applyBorder="1" applyAlignment="1">
      <alignment horizontal="center" vertical="center" wrapText="1"/>
    </xf>
    <xf numFmtId="0" fontId="18" fillId="6" borderId="4" xfId="0" applyFont="1" applyFill="1" applyBorder="1" applyAlignment="1">
      <alignment horizontal="center" vertical="center"/>
    </xf>
    <xf numFmtId="0" fontId="18" fillId="6" borderId="1" xfId="0" applyFont="1" applyFill="1" applyBorder="1" applyAlignment="1">
      <alignment horizontal="center" vertical="center"/>
    </xf>
    <xf numFmtId="0" fontId="18" fillId="6" borderId="5" xfId="0" applyFont="1" applyFill="1" applyBorder="1" applyAlignment="1">
      <alignment horizontal="center" vertical="center"/>
    </xf>
    <xf numFmtId="0" fontId="18" fillId="3" borderId="4" xfId="0" applyFont="1" applyFill="1" applyBorder="1" applyAlignment="1">
      <alignment horizontal="center" vertical="center"/>
    </xf>
    <xf numFmtId="0" fontId="18" fillId="3" borderId="1" xfId="0" applyFont="1" applyFill="1" applyBorder="1" applyAlignment="1">
      <alignment horizontal="center" vertical="center"/>
    </xf>
    <xf numFmtId="0" fontId="18" fillId="3" borderId="5" xfId="0" applyFont="1" applyFill="1" applyBorder="1" applyAlignment="1">
      <alignment horizontal="center" vertical="center"/>
    </xf>
    <xf numFmtId="0" fontId="3" fillId="7" borderId="4"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7"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2" fillId="4" borderId="45" xfId="1" applyFont="1" applyFill="1" applyBorder="1" applyAlignment="1">
      <alignment horizontal="center" vertical="center" wrapText="1"/>
    </xf>
    <xf numFmtId="0" fontId="12" fillId="4" borderId="46" xfId="1" applyFont="1" applyFill="1" applyBorder="1" applyAlignment="1">
      <alignment horizontal="center" vertical="center" wrapText="1"/>
    </xf>
    <xf numFmtId="0" fontId="12" fillId="4" borderId="47" xfId="1" applyFont="1" applyFill="1" applyBorder="1" applyAlignment="1">
      <alignment horizontal="center" vertical="center" wrapText="1"/>
    </xf>
    <xf numFmtId="0" fontId="6" fillId="0" borderId="0" xfId="0" applyFont="1" applyAlignment="1">
      <alignment horizontal="center"/>
    </xf>
    <xf numFmtId="0" fontId="20" fillId="0" borderId="0" xfId="0" applyFont="1" applyBorder="1" applyAlignment="1">
      <alignment horizontal="center" vertical="center"/>
    </xf>
    <xf numFmtId="0" fontId="19" fillId="0" borderId="0" xfId="0" applyFont="1" applyBorder="1" applyAlignment="1">
      <alignment horizontal="center" vertical="center"/>
    </xf>
    <xf numFmtId="0" fontId="23" fillId="0" borderId="0" xfId="0" applyFont="1" applyFill="1" applyBorder="1" applyAlignment="1">
      <alignment horizontal="center" vertical="top"/>
    </xf>
    <xf numFmtId="0" fontId="10" fillId="7" borderId="0" xfId="1" applyFont="1" applyFill="1" applyAlignment="1">
      <alignment horizontal="center" vertical="top"/>
    </xf>
    <xf numFmtId="0" fontId="10" fillId="7" borderId="0" xfId="1" applyFont="1" applyFill="1" applyAlignment="1">
      <alignment horizontal="center" vertical="center"/>
    </xf>
    <xf numFmtId="0" fontId="22" fillId="7" borderId="0" xfId="1" applyFont="1" applyFill="1" applyAlignment="1">
      <alignment horizontal="center" vertical="top"/>
    </xf>
    <xf numFmtId="0" fontId="14" fillId="0" borderId="0" xfId="0" applyFont="1" applyAlignment="1">
      <alignment horizontal="center" vertical="top"/>
    </xf>
    <xf numFmtId="0" fontId="8" fillId="0" borderId="0" xfId="0" applyFont="1" applyFill="1" applyBorder="1" applyAlignment="1">
      <alignment horizontal="center" vertical="top"/>
    </xf>
    <xf numFmtId="0" fontId="8" fillId="0" borderId="0" xfId="0" applyFont="1" applyFill="1" applyAlignment="1">
      <alignment horizontal="center" vertical="top"/>
    </xf>
    <xf numFmtId="49" fontId="28" fillId="0" borderId="29" xfId="0" applyNumberFormat="1" applyFont="1" applyFill="1" applyBorder="1" applyAlignment="1">
      <alignment horizontal="center" vertical="center" wrapText="1"/>
    </xf>
    <xf numFmtId="1" fontId="18" fillId="6" borderId="4" xfId="0" applyNumberFormat="1" applyFont="1" applyFill="1" applyBorder="1" applyAlignment="1">
      <alignment vertical="center" wrapText="1"/>
    </xf>
    <xf numFmtId="1" fontId="18" fillId="3" borderId="4" xfId="0" applyNumberFormat="1" applyFont="1" applyFill="1" applyBorder="1" applyAlignment="1">
      <alignment vertical="center" wrapText="1"/>
    </xf>
    <xf numFmtId="1" fontId="12" fillId="0" borderId="4" xfId="0" applyNumberFormat="1" applyFont="1" applyFill="1" applyBorder="1" applyAlignment="1">
      <alignment horizontal="center" vertical="center" wrapText="1"/>
    </xf>
    <xf numFmtId="1" fontId="12" fillId="7" borderId="4" xfId="0" applyNumberFormat="1" applyFont="1" applyFill="1" applyBorder="1" applyAlignment="1">
      <alignment horizontal="center" vertical="center" wrapText="1"/>
    </xf>
    <xf numFmtId="0" fontId="18" fillId="3" borderId="4" xfId="0" applyFont="1" applyFill="1" applyBorder="1" applyAlignment="1">
      <alignment vertical="center" wrapText="1"/>
    </xf>
    <xf numFmtId="1" fontId="12" fillId="0" borderId="29" xfId="0" applyNumberFormat="1" applyFont="1" applyFill="1" applyBorder="1" applyAlignment="1">
      <alignment horizontal="center" vertical="center" wrapText="1"/>
    </xf>
    <xf numFmtId="1" fontId="17" fillId="4" borderId="33" xfId="0" applyNumberFormat="1" applyFont="1" applyFill="1" applyBorder="1" applyAlignment="1">
      <alignment horizontal="center" vertical="center" wrapText="1"/>
    </xf>
    <xf numFmtId="0" fontId="12" fillId="0" borderId="0" xfId="0" applyNumberFormat="1" applyFont="1" applyFill="1" applyBorder="1" applyAlignment="1">
      <alignment horizontal="left" vertical="center"/>
    </xf>
    <xf numFmtId="0" fontId="8" fillId="0" borderId="0" xfId="0" applyFont="1" applyFill="1" applyAlignment="1">
      <alignment horizontal="center" vertical="center"/>
    </xf>
    <xf numFmtId="0" fontId="13" fillId="0" borderId="0" xfId="0" applyFont="1" applyFill="1" applyAlignment="1">
      <alignment vertical="top"/>
    </xf>
    <xf numFmtId="49" fontId="12" fillId="0" borderId="0" xfId="0" applyNumberFormat="1" applyFont="1" applyFill="1" applyBorder="1" applyAlignment="1">
      <alignment horizontal="left" vertical="center" wrapText="1" indent="1"/>
    </xf>
    <xf numFmtId="0" fontId="8" fillId="0" borderId="0" xfId="0" applyFont="1" applyFill="1" applyBorder="1" applyAlignment="1">
      <alignment horizontal="center" vertical="center"/>
    </xf>
    <xf numFmtId="2" fontId="37" fillId="0" borderId="0" xfId="0" applyNumberFormat="1" applyFont="1" applyFill="1" applyBorder="1" applyAlignment="1">
      <alignment vertical="top"/>
    </xf>
    <xf numFmtId="0" fontId="3" fillId="0" borderId="0" xfId="0" applyFont="1" applyFill="1" applyAlignment="1">
      <alignment horizontal="right" vertical="center"/>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1" fontId="6" fillId="0" borderId="45" xfId="0" applyNumberFormat="1" applyFont="1" applyFill="1" applyBorder="1" applyAlignment="1">
      <alignment horizontal="center" vertical="center" wrapText="1"/>
    </xf>
    <xf numFmtId="1" fontId="6" fillId="0" borderId="48" xfId="0" applyNumberFormat="1" applyFont="1" applyFill="1" applyBorder="1" applyAlignment="1">
      <alignment horizontal="center" vertical="center" wrapText="1"/>
    </xf>
    <xf numFmtId="1" fontId="6" fillId="0" borderId="49" xfId="0" applyNumberFormat="1" applyFont="1" applyFill="1" applyBorder="1" applyAlignment="1">
      <alignment horizontal="center" vertical="center" wrapText="1"/>
    </xf>
    <xf numFmtId="1" fontId="6" fillId="0" borderId="50" xfId="0" applyNumberFormat="1" applyFont="1" applyFill="1" applyBorder="1" applyAlignment="1">
      <alignment horizontal="center" vertical="center" wrapText="1"/>
    </xf>
    <xf numFmtId="1" fontId="6" fillId="0" borderId="51" xfId="0" applyNumberFormat="1" applyFont="1" applyFill="1" applyBorder="1" applyAlignment="1">
      <alignment horizontal="center" vertical="center" wrapText="1"/>
    </xf>
    <xf numFmtId="1" fontId="6" fillId="0" borderId="46" xfId="0" applyNumberFormat="1" applyFont="1" applyFill="1" applyBorder="1" applyAlignment="1">
      <alignment horizontal="center" vertical="center" wrapText="1"/>
    </xf>
    <xf numFmtId="1" fontId="6" fillId="0" borderId="47" xfId="0" applyNumberFormat="1" applyFont="1" applyFill="1" applyBorder="1" applyAlignment="1">
      <alignment horizontal="center" vertical="center" wrapText="1"/>
    </xf>
    <xf numFmtId="49" fontId="6" fillId="0" borderId="0" xfId="0" applyNumberFormat="1" applyFont="1" applyFill="1" applyAlignment="1">
      <alignment horizontal="center" vertical="center"/>
    </xf>
    <xf numFmtId="49" fontId="12" fillId="5" borderId="23" xfId="0" applyNumberFormat="1" applyFont="1" applyFill="1" applyBorder="1" applyAlignment="1">
      <alignment horizontal="center" vertical="center" wrapText="1"/>
    </xf>
    <xf numFmtId="49" fontId="12" fillId="5" borderId="21" xfId="0" applyNumberFormat="1" applyFont="1" applyFill="1" applyBorder="1" applyAlignment="1">
      <alignment horizontal="center" vertical="center" wrapText="1"/>
    </xf>
    <xf numFmtId="49" fontId="12" fillId="5" borderId="22" xfId="0" applyNumberFormat="1" applyFont="1" applyFill="1" applyBorder="1" applyAlignment="1">
      <alignment horizontal="left" vertical="center" wrapText="1"/>
    </xf>
    <xf numFmtId="49" fontId="12" fillId="5" borderId="4" xfId="0" applyNumberFormat="1" applyFont="1" applyFill="1" applyBorder="1" applyAlignment="1">
      <alignment horizontal="center" vertical="center" wrapText="1"/>
    </xf>
    <xf numFmtId="1" fontId="12" fillId="5" borderId="23" xfId="0" applyNumberFormat="1" applyFont="1" applyFill="1" applyBorder="1" applyAlignment="1">
      <alignment horizontal="center" vertical="center" wrapText="1"/>
    </xf>
    <xf numFmtId="49" fontId="12" fillId="5" borderId="12" xfId="0" applyNumberFormat="1" applyFont="1" applyFill="1" applyBorder="1" applyAlignment="1">
      <alignment horizontal="center" vertical="center" wrapText="1"/>
    </xf>
    <xf numFmtId="49" fontId="12" fillId="5" borderId="24" xfId="0" applyNumberFormat="1" applyFont="1" applyFill="1" applyBorder="1" applyAlignment="1">
      <alignment horizontal="center" vertical="center" wrapText="1"/>
    </xf>
    <xf numFmtId="4" fontId="12" fillId="5" borderId="24" xfId="0" applyNumberFormat="1" applyFont="1" applyFill="1" applyBorder="1" applyAlignment="1">
      <alignment horizontal="center" vertical="center" wrapText="1"/>
    </xf>
    <xf numFmtId="4" fontId="12" fillId="5" borderId="1" xfId="0" applyNumberFormat="1" applyFont="1" applyFill="1" applyBorder="1" applyAlignment="1">
      <alignment horizontal="center" vertical="center" wrapText="1"/>
    </xf>
    <xf numFmtId="4" fontId="12" fillId="5" borderId="20" xfId="0" applyNumberFormat="1" applyFont="1" applyFill="1" applyBorder="1" applyAlignment="1">
      <alignment horizontal="center" vertical="center" wrapText="1"/>
    </xf>
    <xf numFmtId="49" fontId="12" fillId="5" borderId="25" xfId="0" applyNumberFormat="1" applyFont="1" applyFill="1" applyBorder="1" applyAlignment="1">
      <alignment horizontal="center" vertical="center" wrapText="1"/>
    </xf>
    <xf numFmtId="49" fontId="12" fillId="10" borderId="23" xfId="0" applyNumberFormat="1" applyFont="1" applyFill="1" applyBorder="1" applyAlignment="1">
      <alignment horizontal="center" vertical="center" wrapText="1"/>
    </xf>
    <xf numFmtId="49" fontId="12" fillId="10" borderId="21" xfId="0" applyNumberFormat="1" applyFont="1" applyFill="1" applyBorder="1" applyAlignment="1">
      <alignment horizontal="center" vertical="center" wrapText="1"/>
    </xf>
    <xf numFmtId="49" fontId="12" fillId="10" borderId="22" xfId="0" applyNumberFormat="1" applyFont="1" applyFill="1" applyBorder="1" applyAlignment="1">
      <alignment horizontal="left" vertical="center" wrapText="1"/>
    </xf>
    <xf numFmtId="49" fontId="12" fillId="10" borderId="4" xfId="0" applyNumberFormat="1" applyFont="1" applyFill="1" applyBorder="1" applyAlignment="1">
      <alignment horizontal="center" vertical="center" wrapText="1"/>
    </xf>
    <xf numFmtId="1" fontId="12" fillId="10" borderId="23" xfId="0" applyNumberFormat="1" applyFont="1" applyFill="1" applyBorder="1" applyAlignment="1">
      <alignment horizontal="center" vertical="center" wrapText="1"/>
    </xf>
    <xf numFmtId="49" fontId="12" fillId="10" borderId="12" xfId="0" applyNumberFormat="1" applyFont="1" applyFill="1" applyBorder="1" applyAlignment="1">
      <alignment horizontal="center" vertical="center" wrapText="1"/>
    </xf>
    <xf numFmtId="49" fontId="12" fillId="10" borderId="24" xfId="0" applyNumberFormat="1" applyFont="1" applyFill="1" applyBorder="1" applyAlignment="1">
      <alignment horizontal="center" vertical="center" wrapText="1"/>
    </xf>
    <xf numFmtId="4" fontId="12" fillId="10" borderId="24" xfId="0" applyNumberFormat="1" applyFont="1" applyFill="1" applyBorder="1" applyAlignment="1">
      <alignment horizontal="center" vertical="center" wrapText="1"/>
    </xf>
    <xf numFmtId="4" fontId="12" fillId="10" borderId="1" xfId="0" applyNumberFormat="1" applyFont="1" applyFill="1" applyBorder="1" applyAlignment="1">
      <alignment horizontal="center" vertical="center" wrapText="1"/>
    </xf>
    <xf numFmtId="4" fontId="12" fillId="10" borderId="20" xfId="0" applyNumberFormat="1" applyFont="1" applyFill="1" applyBorder="1" applyAlignment="1">
      <alignment horizontal="center" vertical="center" wrapText="1"/>
    </xf>
    <xf numFmtId="49" fontId="12" fillId="10" borderId="25" xfId="0" applyNumberFormat="1" applyFont="1" applyFill="1" applyBorder="1" applyAlignment="1">
      <alignment horizontal="center" vertical="center" wrapText="1"/>
    </xf>
    <xf numFmtId="49" fontId="12" fillId="6" borderId="4" xfId="0" applyNumberFormat="1" applyFont="1" applyFill="1" applyBorder="1" applyAlignment="1">
      <alignment horizontal="center" vertical="center" wrapText="1"/>
    </xf>
    <xf numFmtId="0" fontId="12" fillId="6" borderId="3" xfId="0" applyFont="1" applyFill="1" applyBorder="1" applyAlignment="1">
      <alignment horizontal="center" vertical="center" wrapText="1"/>
    </xf>
    <xf numFmtId="0" fontId="12" fillId="6" borderId="2" xfId="0" applyFont="1" applyFill="1" applyBorder="1" applyAlignment="1">
      <alignment vertical="center"/>
    </xf>
    <xf numFmtId="0" fontId="12" fillId="6" borderId="4" xfId="0" applyFont="1" applyFill="1" applyBorder="1" applyAlignment="1">
      <alignment horizontal="center" vertical="center"/>
    </xf>
    <xf numFmtId="1" fontId="12" fillId="6" borderId="4" xfId="0" applyNumberFormat="1" applyFont="1" applyFill="1" applyBorder="1" applyAlignment="1">
      <alignment vertical="center" wrapText="1"/>
    </xf>
    <xf numFmtId="0" fontId="12" fillId="6" borderId="1" xfId="0" applyFont="1" applyFill="1" applyBorder="1" applyAlignment="1">
      <alignment vertical="center" wrapText="1"/>
    </xf>
    <xf numFmtId="0" fontId="12" fillId="6" borderId="10" xfId="0" applyFont="1" applyFill="1" applyBorder="1" applyAlignment="1">
      <alignment horizontal="center" vertical="center" wrapText="1"/>
    </xf>
    <xf numFmtId="0" fontId="12" fillId="6" borderId="1" xfId="0" applyFont="1" applyFill="1" applyBorder="1" applyAlignment="1">
      <alignment horizontal="center" vertical="center" wrapText="1"/>
    </xf>
    <xf numFmtId="4" fontId="12" fillId="6" borderId="10" xfId="0" applyNumberFormat="1" applyFont="1" applyFill="1" applyBorder="1" applyAlignment="1">
      <alignment horizontal="center" vertical="center" wrapText="1"/>
    </xf>
    <xf numFmtId="4" fontId="12" fillId="6" borderId="1" xfId="0" applyNumberFormat="1" applyFont="1" applyFill="1" applyBorder="1" applyAlignment="1">
      <alignment horizontal="center" vertical="center" wrapText="1"/>
    </xf>
    <xf numFmtId="4" fontId="12" fillId="6" borderId="5" xfId="0" applyNumberFormat="1" applyFont="1" applyFill="1" applyBorder="1" applyAlignment="1">
      <alignment horizontal="center" vertical="center" wrapText="1"/>
    </xf>
    <xf numFmtId="0" fontId="10" fillId="6" borderId="11" xfId="0" applyFont="1" applyFill="1" applyBorder="1" applyAlignment="1">
      <alignment horizontal="center" vertical="center"/>
    </xf>
    <xf numFmtId="49" fontId="12" fillId="3" borderId="4" xfId="0" applyNumberFormat="1"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2" xfId="0" applyFont="1" applyFill="1" applyBorder="1" applyAlignment="1">
      <alignment vertical="center"/>
    </xf>
    <xf numFmtId="0" fontId="12" fillId="3" borderId="4" xfId="0" applyFont="1" applyFill="1" applyBorder="1" applyAlignment="1">
      <alignment horizontal="center" vertical="center"/>
    </xf>
    <xf numFmtId="0" fontId="12" fillId="3" borderId="4" xfId="0" applyFont="1" applyFill="1" applyBorder="1" applyAlignment="1">
      <alignment vertical="center" wrapText="1"/>
    </xf>
    <xf numFmtId="0" fontId="12" fillId="3" borderId="1" xfId="0" applyFont="1" applyFill="1" applyBorder="1" applyAlignment="1">
      <alignment vertical="center" wrapText="1"/>
    </xf>
    <xf numFmtId="0" fontId="12" fillId="3" borderId="5" xfId="0" applyFont="1" applyFill="1" applyBorder="1" applyAlignment="1">
      <alignment vertical="center" wrapText="1"/>
    </xf>
    <xf numFmtId="0" fontId="12" fillId="3" borderId="10"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10" fillId="3" borderId="11" xfId="0" applyFont="1" applyFill="1" applyBorder="1" applyAlignment="1">
      <alignment horizontal="left" vertical="center"/>
    </xf>
    <xf numFmtId="4" fontId="10" fillId="0" borderId="4" xfId="0" applyNumberFormat="1"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3" borderId="4" xfId="0" applyFont="1" applyFill="1" applyBorder="1" applyAlignment="1">
      <alignment vertical="center" wrapText="1"/>
    </xf>
    <xf numFmtId="0" fontId="10" fillId="3" borderId="1" xfId="0" applyFont="1" applyFill="1" applyBorder="1" applyAlignment="1">
      <alignment vertical="center" wrapText="1"/>
    </xf>
    <xf numFmtId="0" fontId="10" fillId="3" borderId="5" xfId="0" applyFont="1" applyFill="1" applyBorder="1" applyAlignment="1">
      <alignment vertical="center" wrapText="1"/>
    </xf>
    <xf numFmtId="0" fontId="10" fillId="3" borderId="2" xfId="0" applyFont="1" applyFill="1" applyBorder="1" applyAlignment="1">
      <alignment vertical="center" wrapText="1"/>
    </xf>
    <xf numFmtId="0" fontId="5" fillId="3" borderId="41" xfId="0" applyFont="1" applyFill="1" applyBorder="1" applyAlignment="1">
      <alignment vertical="center" wrapText="1"/>
    </xf>
    <xf numFmtId="49" fontId="12" fillId="4" borderId="33" xfId="0" applyNumberFormat="1" applyFont="1" applyFill="1" applyBorder="1" applyAlignment="1">
      <alignment horizontal="center" vertical="center" wrapText="1"/>
    </xf>
    <xf numFmtId="0" fontId="12" fillId="4" borderId="34" xfId="1" applyFont="1" applyFill="1" applyBorder="1" applyAlignment="1">
      <alignment horizontal="center" vertical="center" wrapText="1"/>
    </xf>
    <xf numFmtId="0" fontId="12" fillId="4" borderId="35" xfId="1" applyFont="1" applyFill="1" applyBorder="1" applyAlignment="1">
      <alignment horizontal="left" vertical="center" wrapText="1" indent="1"/>
    </xf>
    <xf numFmtId="0" fontId="12" fillId="4" borderId="18" xfId="1" applyFont="1" applyFill="1" applyBorder="1" applyAlignment="1">
      <alignment horizontal="center" vertical="center" wrapText="1"/>
    </xf>
    <xf numFmtId="0" fontId="12" fillId="4" borderId="17" xfId="1" applyFont="1" applyFill="1" applyBorder="1" applyAlignment="1">
      <alignment horizontal="center" vertical="center" wrapText="1"/>
    </xf>
    <xf numFmtId="1" fontId="12" fillId="4" borderId="33" xfId="0" applyNumberFormat="1" applyFont="1" applyFill="1" applyBorder="1" applyAlignment="1">
      <alignment horizontal="center" vertical="center" wrapText="1"/>
    </xf>
    <xf numFmtId="1" fontId="10" fillId="4" borderId="36" xfId="0" applyNumberFormat="1" applyFont="1" applyFill="1" applyBorder="1" applyAlignment="1">
      <alignment horizontal="center" vertical="center" wrapText="1"/>
    </xf>
    <xf numFmtId="2" fontId="12" fillId="4" borderId="35" xfId="0" applyNumberFormat="1" applyFont="1" applyFill="1" applyBorder="1" applyAlignment="1">
      <alignment horizontal="center" vertical="center" wrapText="1"/>
    </xf>
    <xf numFmtId="2" fontId="12" fillId="4" borderId="17" xfId="0" applyNumberFormat="1" applyFont="1" applyFill="1" applyBorder="1" applyAlignment="1">
      <alignment horizontal="center" vertical="center" wrapText="1"/>
    </xf>
    <xf numFmtId="2" fontId="12" fillId="4" borderId="34" xfId="0" applyNumberFormat="1" applyFont="1" applyFill="1" applyBorder="1" applyAlignment="1">
      <alignment horizontal="center" vertical="center" wrapText="1"/>
    </xf>
    <xf numFmtId="2" fontId="12" fillId="4" borderId="36" xfId="0" applyNumberFormat="1" applyFont="1" applyFill="1" applyBorder="1" applyAlignment="1">
      <alignment horizontal="center" vertical="center" wrapText="1"/>
    </xf>
    <xf numFmtId="4" fontId="12" fillId="4" borderId="17" xfId="0" applyNumberFormat="1" applyFont="1" applyFill="1" applyBorder="1" applyAlignment="1">
      <alignment horizontal="center" vertical="center" wrapText="1"/>
    </xf>
    <xf numFmtId="4" fontId="12" fillId="4" borderId="34" xfId="0" applyNumberFormat="1" applyFont="1" applyFill="1" applyBorder="1" applyAlignment="1">
      <alignment horizontal="center" vertical="center" wrapText="1"/>
    </xf>
    <xf numFmtId="4" fontId="12" fillId="4" borderId="35" xfId="0" applyNumberFormat="1" applyFont="1" applyFill="1" applyBorder="1" applyAlignment="1">
      <alignment horizontal="center" vertical="center" wrapText="1"/>
    </xf>
    <xf numFmtId="0" fontId="12" fillId="4" borderId="19" xfId="0" applyFont="1" applyFill="1" applyBorder="1" applyAlignment="1">
      <alignment horizontal="left" vertical="center"/>
    </xf>
    <xf numFmtId="0" fontId="18" fillId="0" borderId="0" xfId="0" applyFont="1" applyFill="1" applyBorder="1" applyAlignment="1">
      <alignment horizontal="left" vertical="top" indent="1"/>
    </xf>
    <xf numFmtId="0" fontId="11" fillId="0" borderId="0" xfId="0" applyFont="1" applyFill="1" applyBorder="1" applyAlignment="1">
      <alignment vertical="top" wrapText="1"/>
    </xf>
    <xf numFmtId="0" fontId="20" fillId="0" borderId="0" xfId="0" applyFont="1" applyFill="1" applyAlignment="1">
      <alignment horizontal="center" vertical="top"/>
    </xf>
    <xf numFmtId="0" fontId="20" fillId="0" borderId="0" xfId="0" applyFont="1" applyFill="1" applyBorder="1" applyAlignment="1">
      <alignment horizontal="center" vertical="top"/>
    </xf>
    <xf numFmtId="2" fontId="6" fillId="0" borderId="2" xfId="0" applyNumberFormat="1" applyFont="1" applyFill="1" applyBorder="1" applyAlignment="1">
      <alignment horizontal="center" vertical="center" wrapText="1"/>
    </xf>
    <xf numFmtId="2" fontId="12" fillId="5" borderId="22" xfId="0" applyNumberFormat="1" applyFont="1" applyFill="1" applyBorder="1" applyAlignment="1">
      <alignment horizontal="center" vertical="center" wrapText="1"/>
    </xf>
    <xf numFmtId="2" fontId="12" fillId="10" borderId="22" xfId="0" applyNumberFormat="1" applyFont="1" applyFill="1" applyBorder="1" applyAlignment="1">
      <alignment horizontal="center" vertical="center" wrapText="1"/>
    </xf>
    <xf numFmtId="0" fontId="12" fillId="6" borderId="2" xfId="0" applyFont="1" applyFill="1" applyBorder="1" applyAlignment="1">
      <alignment vertical="center" wrapText="1"/>
    </xf>
    <xf numFmtId="0" fontId="12" fillId="3" borderId="2" xfId="0" applyFont="1" applyFill="1" applyBorder="1" applyAlignment="1">
      <alignment vertical="center" wrapText="1"/>
    </xf>
    <xf numFmtId="49" fontId="12" fillId="5" borderId="20" xfId="0" applyNumberFormat="1" applyFont="1" applyFill="1" applyBorder="1" applyAlignment="1">
      <alignment horizontal="center" vertical="center" wrapText="1"/>
    </xf>
    <xf numFmtId="49" fontId="12" fillId="10" borderId="20" xfId="0" applyNumberFormat="1" applyFont="1" applyFill="1" applyBorder="1" applyAlignment="1">
      <alignment horizontal="center" vertical="center" wrapText="1"/>
    </xf>
    <xf numFmtId="0" fontId="12" fillId="6" borderId="5" xfId="0" applyFont="1" applyFill="1" applyBorder="1" applyAlignment="1">
      <alignment horizontal="center" vertical="center" wrapText="1"/>
    </xf>
    <xf numFmtId="4" fontId="10" fillId="2" borderId="4" xfId="0" applyNumberFormat="1" applyFont="1" applyFill="1" applyBorder="1" applyAlignment="1">
      <alignment horizontal="center" vertical="center" wrapText="1"/>
    </xf>
    <xf numFmtId="0" fontId="10" fillId="0" borderId="5" xfId="0" applyFont="1" applyFill="1" applyBorder="1" applyAlignment="1">
      <alignment horizontal="left" vertical="center" wrapText="1"/>
    </xf>
    <xf numFmtId="0" fontId="40" fillId="0" borderId="0" xfId="0" applyFont="1" applyFill="1" applyBorder="1" applyAlignment="1">
      <alignment vertical="center"/>
    </xf>
    <xf numFmtId="0" fontId="23" fillId="0" borderId="0" xfId="0" applyFont="1" applyBorder="1" applyAlignment="1">
      <alignment horizontal="left" vertical="center" wrapText="1"/>
    </xf>
    <xf numFmtId="0" fontId="40" fillId="0" borderId="0" xfId="0" applyFont="1" applyFill="1" applyBorder="1" applyAlignment="1">
      <alignment horizontal="left" vertical="center"/>
    </xf>
    <xf numFmtId="49" fontId="12" fillId="0" borderId="0" xfId="0" applyNumberFormat="1" applyFont="1" applyFill="1" applyBorder="1" applyAlignment="1">
      <alignment horizontal="left" vertical="center"/>
    </xf>
    <xf numFmtId="0" fontId="10" fillId="0" borderId="0" xfId="0" applyFont="1" applyAlignment="1">
      <alignment horizontal="left" readingOrder="1"/>
    </xf>
    <xf numFmtId="0" fontId="10" fillId="0" borderId="0" xfId="11" applyFont="1" applyFill="1" applyAlignment="1">
      <alignment horizontal="center"/>
    </xf>
    <xf numFmtId="0" fontId="12" fillId="0" borderId="0" xfId="0" applyFont="1" applyAlignment="1">
      <alignment horizontal="left"/>
    </xf>
    <xf numFmtId="0" fontId="10" fillId="0" borderId="0" xfId="11" applyFont="1"/>
    <xf numFmtId="49" fontId="20" fillId="0" borderId="0" xfId="0" applyNumberFormat="1" applyFont="1" applyFill="1" applyBorder="1" applyAlignment="1" applyProtection="1">
      <alignment horizontal="left" vertical="center" wrapText="1" indent="1"/>
      <protection locked="0"/>
    </xf>
    <xf numFmtId="0" fontId="20" fillId="0" borderId="0" xfId="0" applyFont="1" applyAlignment="1" applyProtection="1">
      <alignment horizontal="left"/>
      <protection locked="0"/>
    </xf>
    <xf numFmtId="0" fontId="8" fillId="0" borderId="0" xfId="1" applyFont="1" applyProtection="1">
      <protection locked="0"/>
    </xf>
    <xf numFmtId="0" fontId="8" fillId="0" borderId="0" xfId="0" applyFont="1" applyFill="1" applyBorder="1" applyAlignment="1" applyProtection="1">
      <alignment horizontal="center" vertical="center"/>
      <protection locked="0"/>
    </xf>
    <xf numFmtId="0" fontId="8" fillId="0" borderId="0" xfId="0" applyFont="1" applyFill="1" applyBorder="1" applyAlignment="1" applyProtection="1">
      <alignment horizontal="left" vertical="top"/>
      <protection locked="0"/>
    </xf>
    <xf numFmtId="0" fontId="20" fillId="0" borderId="0" xfId="0" applyFont="1" applyFill="1" applyBorder="1" applyAlignment="1" applyProtection="1">
      <alignment vertical="top"/>
      <protection locked="0"/>
    </xf>
    <xf numFmtId="0" fontId="36" fillId="0" borderId="0" xfId="5" applyFont="1" applyBorder="1" applyAlignment="1" applyProtection="1">
      <alignment horizontal="center" vertical="center" wrapText="1"/>
      <protection locked="0"/>
    </xf>
    <xf numFmtId="0" fontId="8" fillId="2" borderId="1" xfId="0" applyFont="1" applyFill="1" applyBorder="1" applyAlignment="1" applyProtection="1">
      <alignment vertical="center" wrapText="1"/>
      <protection locked="0"/>
    </xf>
    <xf numFmtId="0" fontId="4" fillId="0" borderId="0" xfId="0" quotePrefix="1" applyFont="1" applyFill="1" applyBorder="1" applyAlignment="1" applyProtection="1">
      <alignment horizontal="left" vertical="center"/>
      <protection locked="0"/>
    </xf>
    <xf numFmtId="2" fontId="37" fillId="0" borderId="0" xfId="0" applyNumberFormat="1" applyFont="1" applyFill="1" applyBorder="1" applyAlignment="1" applyProtection="1">
      <alignment vertical="top"/>
      <protection locked="0"/>
    </xf>
    <xf numFmtId="0" fontId="3" fillId="0" borderId="0" xfId="0" applyFont="1" applyFill="1" applyAlignment="1" applyProtection="1">
      <alignment horizontal="right" vertical="center"/>
      <protection locked="0"/>
    </xf>
    <xf numFmtId="0" fontId="19" fillId="0" borderId="0" xfId="0" quotePrefix="1" applyFont="1" applyFill="1" applyBorder="1" applyAlignment="1" applyProtection="1">
      <alignment horizontal="left" vertical="center"/>
      <protection locked="0"/>
    </xf>
    <xf numFmtId="0" fontId="3" fillId="0" borderId="37" xfId="0" applyFont="1" applyFill="1" applyBorder="1" applyAlignment="1" applyProtection="1">
      <alignment vertical="top" wrapText="1"/>
      <protection locked="0"/>
    </xf>
    <xf numFmtId="0" fontId="3" fillId="0" borderId="41" xfId="0" applyFont="1" applyFill="1" applyBorder="1" applyAlignment="1" applyProtection="1">
      <alignment vertical="top" wrapText="1"/>
      <protection locked="0"/>
    </xf>
    <xf numFmtId="0" fontId="10" fillId="0" borderId="0" xfId="0" applyFont="1" applyFill="1" applyAlignment="1" applyProtection="1">
      <alignment horizontal="right" vertical="top"/>
      <protection locked="0"/>
    </xf>
    <xf numFmtId="0" fontId="10" fillId="0" borderId="0" xfId="0" applyFont="1" applyFill="1" applyBorder="1" applyAlignment="1" applyProtection="1">
      <alignment horizontal="right" vertical="top"/>
      <protection locked="0"/>
    </xf>
    <xf numFmtId="49" fontId="10" fillId="0" borderId="0" xfId="0" applyNumberFormat="1" applyFont="1" applyFill="1" applyAlignment="1">
      <alignment horizontal="left" vertical="center"/>
    </xf>
    <xf numFmtId="0" fontId="22" fillId="0" borderId="0" xfId="0" applyFont="1" applyFill="1" applyAlignment="1">
      <alignment horizontal="left" vertical="top"/>
    </xf>
    <xf numFmtId="0" fontId="10" fillId="0" borderId="0" xfId="0" applyFont="1" applyFill="1" applyAlignment="1">
      <alignment horizontal="left" vertical="center"/>
    </xf>
    <xf numFmtId="0" fontId="10" fillId="0" borderId="0" xfId="0" applyFont="1" applyFill="1" applyBorder="1" applyAlignment="1">
      <alignment horizontal="left" vertical="top" wrapText="1"/>
    </xf>
    <xf numFmtId="49" fontId="10" fillId="0" borderId="0" xfId="0" applyNumberFormat="1" applyFont="1" applyFill="1" applyAlignment="1">
      <alignment horizontal="left" vertical="center" wrapText="1"/>
    </xf>
    <xf numFmtId="0" fontId="38" fillId="0" borderId="37" xfId="0" applyFont="1" applyFill="1" applyBorder="1" applyAlignment="1">
      <alignment vertical="top" wrapText="1"/>
    </xf>
    <xf numFmtId="0" fontId="38" fillId="0" borderId="41" xfId="0" applyFont="1" applyFill="1" applyBorder="1" applyAlignment="1">
      <alignment vertical="top" wrapText="1"/>
    </xf>
    <xf numFmtId="0" fontId="6" fillId="0" borderId="37" xfId="0" applyFont="1" applyFill="1" applyBorder="1" applyAlignment="1">
      <alignment horizontal="left" vertical="top" wrapText="1"/>
    </xf>
    <xf numFmtId="0" fontId="6" fillId="0" borderId="39" xfId="0" applyFont="1" applyFill="1" applyBorder="1" applyAlignment="1">
      <alignment horizontal="left" vertical="top" wrapText="1"/>
    </xf>
    <xf numFmtId="0" fontId="9" fillId="0" borderId="37" xfId="0" applyFont="1" applyFill="1" applyBorder="1" applyAlignment="1">
      <alignment horizontal="left" vertical="top" wrapText="1"/>
    </xf>
    <xf numFmtId="0" fontId="9" fillId="0" borderId="38" xfId="0" applyFont="1" applyFill="1" applyBorder="1" applyAlignment="1">
      <alignment horizontal="left" vertical="top" wrapText="1"/>
    </xf>
    <xf numFmtId="0" fontId="6" fillId="7" borderId="27" xfId="0" applyFont="1" applyFill="1" applyBorder="1" applyAlignment="1">
      <alignment horizontal="left" vertical="top" wrapText="1"/>
    </xf>
    <xf numFmtId="0" fontId="6" fillId="7" borderId="25" xfId="0" applyFont="1" applyFill="1" applyBorder="1" applyAlignment="1">
      <alignment horizontal="left" vertical="top" wrapText="1"/>
    </xf>
    <xf numFmtId="0" fontId="4" fillId="0" borderId="37" xfId="0" applyFont="1" applyFill="1" applyBorder="1" applyAlignment="1">
      <alignment horizontal="left" vertical="top" wrapText="1"/>
    </xf>
    <xf numFmtId="0" fontId="4" fillId="0" borderId="38" xfId="0" applyFont="1" applyFill="1" applyBorder="1" applyAlignment="1">
      <alignment horizontal="left" vertical="top" wrapText="1"/>
    </xf>
    <xf numFmtId="0" fontId="6" fillId="0" borderId="38" xfId="0" applyFont="1" applyFill="1" applyBorder="1" applyAlignment="1">
      <alignment horizontal="left" vertical="top" wrapText="1"/>
    </xf>
    <xf numFmtId="0" fontId="9" fillId="0" borderId="26" xfId="0" applyFont="1" applyFill="1" applyBorder="1" applyAlignment="1">
      <alignment horizontal="left" vertical="top" wrapText="1"/>
    </xf>
    <xf numFmtId="0" fontId="9" fillId="0" borderId="27" xfId="0" applyFont="1" applyFill="1" applyBorder="1" applyAlignment="1">
      <alignment horizontal="left" vertical="top" wrapText="1"/>
    </xf>
    <xf numFmtId="0" fontId="6" fillId="0" borderId="27" xfId="0" applyFont="1" applyFill="1" applyBorder="1" applyAlignment="1">
      <alignment horizontal="left" vertical="top" wrapText="1"/>
    </xf>
    <xf numFmtId="0" fontId="6" fillId="0" borderId="25" xfId="0" applyFont="1" applyFill="1" applyBorder="1" applyAlignment="1">
      <alignment horizontal="left" vertical="top" wrapText="1"/>
    </xf>
    <xf numFmtId="0" fontId="9" fillId="0" borderId="39" xfId="0" applyFont="1" applyFill="1" applyBorder="1" applyAlignment="1">
      <alignment horizontal="left" vertical="top" wrapText="1"/>
    </xf>
    <xf numFmtId="0" fontId="4" fillId="0" borderId="26" xfId="0" applyFont="1" applyFill="1" applyBorder="1" applyAlignment="1">
      <alignment horizontal="left" vertical="top" wrapText="1"/>
    </xf>
    <xf numFmtId="0" fontId="4" fillId="0" borderId="25" xfId="0" applyFont="1" applyFill="1" applyBorder="1" applyAlignment="1">
      <alignment horizontal="left" vertical="top" wrapText="1"/>
    </xf>
    <xf numFmtId="0" fontId="6" fillId="0" borderId="26" xfId="0" applyFont="1" applyFill="1" applyBorder="1" applyAlignment="1">
      <alignment horizontal="left" vertical="top" wrapText="1"/>
    </xf>
    <xf numFmtId="0" fontId="4" fillId="0" borderId="39" xfId="0" applyFont="1" applyFill="1" applyBorder="1" applyAlignment="1">
      <alignment horizontal="left" vertical="top" wrapText="1"/>
    </xf>
    <xf numFmtId="0" fontId="16" fillId="0" borderId="0" xfId="0" applyFont="1" applyFill="1" applyBorder="1" applyAlignment="1">
      <alignment horizontal="center" vertical="center"/>
    </xf>
    <xf numFmtId="0" fontId="16" fillId="0" borderId="0" xfId="0" applyFont="1" applyFill="1" applyBorder="1" applyAlignment="1">
      <alignment horizontal="center" vertical="center" wrapText="1"/>
    </xf>
    <xf numFmtId="0" fontId="17" fillId="0" borderId="0" xfId="5" applyFont="1" applyBorder="1" applyAlignment="1">
      <alignment horizontal="center" vertical="center" wrapText="1"/>
    </xf>
    <xf numFmtId="0" fontId="4" fillId="0" borderId="6"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2" xfId="0" applyFont="1" applyFill="1" applyBorder="1" applyAlignment="1">
      <alignment horizontal="center" vertical="center" wrapText="1"/>
    </xf>
    <xf numFmtId="2" fontId="4" fillId="0" borderId="8" xfId="0" applyNumberFormat="1" applyFont="1" applyFill="1" applyBorder="1" applyAlignment="1">
      <alignment horizontal="center" vertical="center" wrapText="1"/>
    </xf>
    <xf numFmtId="2" fontId="4" fillId="0" borderId="16" xfId="0" applyNumberFormat="1" applyFont="1" applyFill="1" applyBorder="1" applyAlignment="1">
      <alignment horizontal="center" vertical="center" wrapText="1"/>
    </xf>
    <xf numFmtId="0" fontId="4" fillId="0" borderId="9" xfId="0" applyFont="1" applyFill="1" applyBorder="1" applyAlignment="1">
      <alignment horizontal="center" vertical="center" wrapText="1"/>
    </xf>
    <xf numFmtId="43" fontId="4" fillId="0" borderId="14" xfId="8" applyFont="1" applyFill="1" applyBorder="1" applyAlignment="1">
      <alignment horizontal="center" vertical="center" wrapText="1"/>
    </xf>
    <xf numFmtId="43" fontId="4" fillId="0" borderId="9" xfId="8" applyFont="1" applyFill="1" applyBorder="1" applyAlignment="1">
      <alignment horizontal="center" vertical="center" wrapText="1"/>
    </xf>
    <xf numFmtId="43" fontId="4" fillId="0" borderId="15" xfId="8" applyFont="1" applyFill="1" applyBorder="1" applyAlignment="1">
      <alignment horizontal="center" vertical="center" wrapText="1"/>
    </xf>
    <xf numFmtId="0" fontId="4" fillId="0" borderId="15" xfId="0" applyFont="1" applyFill="1" applyBorder="1" applyAlignment="1">
      <alignment horizontal="center" vertical="top" wrapText="1"/>
    </xf>
    <xf numFmtId="0" fontId="4" fillId="0" borderId="11" xfId="0" applyFont="1" applyFill="1" applyBorder="1" applyAlignment="1">
      <alignment horizontal="center" vertical="top" wrapText="1"/>
    </xf>
    <xf numFmtId="0" fontId="33" fillId="7" borderId="0" xfId="0" applyFont="1" applyFill="1" applyBorder="1" applyAlignment="1">
      <alignment horizontal="center" vertical="center" wrapText="1"/>
    </xf>
    <xf numFmtId="0" fontId="16" fillId="7" borderId="0" xfId="0" applyFont="1" applyFill="1" applyBorder="1" applyAlignment="1">
      <alignment horizontal="center" vertical="center" wrapText="1"/>
    </xf>
    <xf numFmtId="0" fontId="14" fillId="0" borderId="0" xfId="0" applyFont="1" applyAlignment="1">
      <alignment horizontal="left" vertical="top" wrapText="1"/>
    </xf>
    <xf numFmtId="0" fontId="10" fillId="0" borderId="0" xfId="0" applyFont="1" applyFill="1" applyBorder="1" applyAlignment="1">
      <alignment horizontal="left" vertical="top" wrapText="1" indent="1"/>
    </xf>
    <xf numFmtId="0" fontId="12" fillId="0" borderId="0" xfId="0" applyFont="1" applyFill="1" applyAlignment="1">
      <alignment horizontal="left" vertical="top" wrapText="1" indent="1"/>
    </xf>
    <xf numFmtId="0" fontId="12" fillId="0" borderId="0" xfId="0" applyFont="1" applyFill="1" applyBorder="1" applyAlignment="1">
      <alignment horizontal="left" vertical="top" wrapText="1" indent="1"/>
    </xf>
    <xf numFmtId="0" fontId="4" fillId="0" borderId="27" xfId="0" applyFont="1" applyFill="1" applyBorder="1" applyAlignment="1">
      <alignment horizontal="left" vertical="top" wrapText="1"/>
    </xf>
    <xf numFmtId="0" fontId="31" fillId="0" borderId="0" xfId="0" applyFont="1" applyFill="1" applyBorder="1" applyAlignment="1">
      <alignment horizontal="center" vertical="center"/>
    </xf>
    <xf numFmtId="0" fontId="10" fillId="7" borderId="0" xfId="1" applyFont="1" applyFill="1" applyAlignment="1">
      <alignment horizontal="left" vertical="top" wrapText="1"/>
    </xf>
    <xf numFmtId="0" fontId="18" fillId="0" borderId="0" xfId="0" applyFont="1" applyFill="1" applyAlignment="1">
      <alignment horizontal="left" vertical="top" wrapText="1"/>
    </xf>
    <xf numFmtId="0" fontId="11" fillId="0" borderId="0" xfId="0" applyFont="1" applyFill="1" applyBorder="1" applyAlignment="1">
      <alignment horizontal="left" vertical="top" wrapText="1"/>
    </xf>
    <xf numFmtId="0" fontId="41" fillId="0" borderId="0" xfId="0" quotePrefix="1" applyFont="1" applyFill="1" applyBorder="1" applyAlignment="1">
      <alignment horizontal="left" vertical="top" wrapText="1"/>
    </xf>
    <xf numFmtId="0" fontId="40" fillId="0" borderId="0" xfId="0" applyFont="1" applyFill="1" applyAlignment="1">
      <alignment horizontal="left" vertical="top" wrapText="1"/>
    </xf>
    <xf numFmtId="0" fontId="38" fillId="0" borderId="37" xfId="0" applyFont="1" applyFill="1" applyBorder="1" applyAlignment="1">
      <alignment horizontal="left" vertical="top" wrapText="1"/>
    </xf>
    <xf numFmtId="0" fontId="38" fillId="0" borderId="39" xfId="0" applyFont="1" applyFill="1" applyBorder="1" applyAlignment="1">
      <alignment horizontal="left" vertical="top" wrapText="1"/>
    </xf>
    <xf numFmtId="0" fontId="34" fillId="0" borderId="0" xfId="0" applyFont="1" applyFill="1" applyBorder="1" applyAlignment="1" applyProtection="1">
      <alignment horizontal="center" vertical="center"/>
      <protection locked="0"/>
    </xf>
    <xf numFmtId="0" fontId="34" fillId="0" borderId="0" xfId="0" applyFont="1" applyFill="1" applyBorder="1" applyAlignment="1" applyProtection="1">
      <alignment horizontal="center" vertical="center" wrapText="1"/>
      <protection locked="0"/>
    </xf>
    <xf numFmtId="0" fontId="35" fillId="0" borderId="0" xfId="0" applyFont="1" applyFill="1" applyBorder="1" applyAlignment="1" applyProtection="1">
      <alignment horizontal="center" vertical="center" wrapText="1"/>
      <protection locked="0"/>
    </xf>
    <xf numFmtId="2" fontId="4" fillId="0" borderId="7" xfId="0" applyNumberFormat="1" applyFont="1" applyFill="1" applyBorder="1" applyAlignment="1">
      <alignment horizontal="center" vertical="center" wrapText="1"/>
    </xf>
    <xf numFmtId="0" fontId="4" fillId="0" borderId="52" xfId="0" applyFont="1" applyFill="1" applyBorder="1" applyAlignment="1">
      <alignment horizontal="center" vertical="center" wrapText="1"/>
    </xf>
    <xf numFmtId="0" fontId="4" fillId="0" borderId="39"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3" fillId="0" borderId="37" xfId="0" applyFont="1" applyFill="1" applyBorder="1" applyAlignment="1" applyProtection="1">
      <alignment vertical="top" wrapText="1"/>
      <protection locked="0"/>
    </xf>
    <xf numFmtId="0" fontId="3" fillId="0" borderId="39" xfId="0" applyFont="1" applyFill="1" applyBorder="1" applyAlignment="1" applyProtection="1">
      <alignment vertical="top" wrapText="1"/>
      <protection locked="0"/>
    </xf>
    <xf numFmtId="0" fontId="3" fillId="0" borderId="37" xfId="0" applyFont="1" applyFill="1" applyBorder="1" applyAlignment="1" applyProtection="1">
      <alignment horizontal="left" vertical="top" wrapText="1"/>
      <protection locked="0"/>
    </xf>
    <xf numFmtId="0" fontId="3" fillId="0" borderId="39" xfId="0" applyFont="1" applyFill="1" applyBorder="1" applyAlignment="1" applyProtection="1">
      <alignment horizontal="left" vertical="top" wrapText="1"/>
      <protection locked="0"/>
    </xf>
    <xf numFmtId="0" fontId="3" fillId="0" borderId="0" xfId="0" applyFont="1" applyFill="1" applyAlignment="1" applyProtection="1">
      <alignment horizontal="right" vertical="top" wrapText="1"/>
      <protection locked="0"/>
    </xf>
    <xf numFmtId="0" fontId="3" fillId="0" borderId="38" xfId="0" applyFont="1" applyFill="1" applyBorder="1" applyAlignment="1" applyProtection="1">
      <alignment horizontal="left" vertical="top" wrapText="1"/>
      <protection locked="0"/>
    </xf>
    <xf numFmtId="0" fontId="38" fillId="0" borderId="38" xfId="0" applyFont="1" applyFill="1" applyBorder="1" applyAlignment="1">
      <alignment horizontal="left" vertical="top" wrapText="1"/>
    </xf>
  </cellXfs>
  <cellStyles count="14">
    <cellStyle name="Денежный 2" xfId="3"/>
    <cellStyle name="Денежный 3" xfId="9"/>
    <cellStyle name="Обычный" xfId="0" builtinId="0"/>
    <cellStyle name="Обычный 12 6" xfId="5"/>
    <cellStyle name="Обычный 2" xfId="1"/>
    <cellStyle name="Обычный 2 13 2" xfId="11"/>
    <cellStyle name="Обычный 2 2" xfId="2"/>
    <cellStyle name="Обычный 2 2 47" xfId="7"/>
    <cellStyle name="Обычный 3" xfId="4"/>
    <cellStyle name="Обычный 4" xfId="10"/>
    <cellStyle name="Обычный 5" xfId="12"/>
    <cellStyle name="Финансовый" xfId="8" builtinId="3"/>
    <cellStyle name="Финансовый 11" xfId="6"/>
    <cellStyle name="Финансовый 2" xfId="13"/>
  </cellStyles>
  <dxfs count="0"/>
  <tableStyles count="0" defaultTableStyle="TableStyleMedium2" defaultPivotStyle="PivotStyleMedium9"/>
  <colors>
    <mruColors>
      <color rgb="FFCCFFFF"/>
      <color rgb="FFFFFF99"/>
      <color rgb="FFFFFFCC"/>
      <color rgb="FFFFD7FF"/>
      <color rgb="FF66FFFF"/>
      <color rgb="FF00FF00"/>
      <color rgb="FF99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142875</xdr:colOff>
      <xdr:row>0</xdr:row>
      <xdr:rowOff>1</xdr:rowOff>
    </xdr:from>
    <xdr:to>
      <xdr:col>29</xdr:col>
      <xdr:colOff>4761</xdr:colOff>
      <xdr:row>5</xdr:row>
      <xdr:rowOff>323851</xdr:rowOff>
    </xdr:to>
    <xdr:sp macro="" textlink="">
      <xdr:nvSpPr>
        <xdr:cNvPr id="5" name="TextBox 4"/>
        <xdr:cNvSpPr txBox="1">
          <a:spLocks noChangeArrowheads="1"/>
        </xdr:cNvSpPr>
      </xdr:nvSpPr>
      <xdr:spPr bwMode="auto">
        <a:xfrm flipH="1">
          <a:off x="10658475" y="1714501"/>
          <a:ext cx="5805486" cy="1276350"/>
        </a:xfrm>
        <a:prstGeom prst="rect">
          <a:avLst/>
        </a:prstGeom>
        <a:solidFill>
          <a:srgbClr val="FFFFFF"/>
        </a:solidFill>
        <a:ln w="9525">
          <a:noFill/>
          <a:miter lim="800000"/>
          <a:headEnd/>
          <a:tailEnd/>
        </a:ln>
      </xdr:spPr>
      <xdr:txBody>
        <a:bodyPr vertOverflow="clip" wrap="square" lIns="91440" tIns="45720" rIns="91440" bIns="45720" anchor="ctr" upright="1"/>
        <a:lstStyle/>
        <a:p>
          <a:pPr algn="r" rtl="0">
            <a:defRPr sz="1000"/>
          </a:pPr>
          <a:r>
            <a:rPr lang="ru-RU" sz="1400" b="0" i="0" strike="noStrike" baseline="0">
              <a:solidFill>
                <a:srgbClr val="000000"/>
              </a:solidFill>
              <a:latin typeface="Times New Roman"/>
              <a:cs typeface="Times New Roman"/>
            </a:rPr>
            <a:t>Директор Департамента строительства</a:t>
          </a:r>
          <a:endParaRPr lang="ru-RU" sz="1400" b="0" i="0" strike="noStrike">
            <a:solidFill>
              <a:srgbClr val="000000"/>
            </a:solidFill>
            <a:latin typeface="Times New Roman"/>
            <a:cs typeface="Times New Roman"/>
          </a:endParaRPr>
        </a:p>
        <a:p>
          <a:pPr algn="r" rtl="0">
            <a:defRPr sz="1000"/>
          </a:pPr>
          <a:endParaRPr lang="ru-RU" sz="1400" b="0" i="0" strike="noStrike">
            <a:solidFill>
              <a:srgbClr val="000000"/>
            </a:solidFill>
            <a:latin typeface="Times New Roman"/>
            <a:cs typeface="Times New Roman"/>
          </a:endParaRPr>
        </a:p>
        <a:p>
          <a:pPr algn="r" rtl="0">
            <a:defRPr sz="1000"/>
          </a:pPr>
          <a:r>
            <a:rPr lang="ru-RU" sz="1400" b="0" i="0" strike="noStrike">
              <a:solidFill>
                <a:srgbClr val="000000"/>
              </a:solidFill>
              <a:latin typeface="Times New Roman"/>
              <a:cs typeface="Times New Roman"/>
            </a:rPr>
            <a:t>__________________ В.В. Ершов</a:t>
          </a:r>
        </a:p>
        <a:p>
          <a:pPr algn="r" rtl="0">
            <a:defRPr sz="1000"/>
          </a:pPr>
          <a:endParaRPr lang="ru-RU" sz="1400" b="0" i="0" strike="noStrike">
            <a:solidFill>
              <a:srgbClr val="000000"/>
            </a:solidFill>
            <a:latin typeface="Times New Roman"/>
            <a:cs typeface="Times New Roman"/>
          </a:endParaRPr>
        </a:p>
        <a:p>
          <a:pPr algn="r" rtl="0">
            <a:defRPr sz="1000"/>
          </a:pPr>
          <a:r>
            <a:rPr lang="ru-RU" sz="1400" b="0" i="0" strike="noStrike">
              <a:solidFill>
                <a:srgbClr val="000000"/>
              </a:solidFill>
              <a:latin typeface="Times New Roman"/>
              <a:cs typeface="Times New Roman"/>
            </a:rPr>
            <a:t>"______"__________ 2021 г.</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658204</xdr:colOff>
      <xdr:row>152</xdr:row>
      <xdr:rowOff>119063</xdr:rowOff>
    </xdr:from>
    <xdr:to>
      <xdr:col>14</xdr:col>
      <xdr:colOff>1212647</xdr:colOff>
      <xdr:row>152</xdr:row>
      <xdr:rowOff>3471521</xdr:rowOff>
    </xdr:to>
    <xdr:pic>
      <xdr:nvPicPr>
        <xdr:cNvPr id="2"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907604" y="67613213"/>
          <a:ext cx="3973919" cy="33524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534948</xdr:colOff>
      <xdr:row>152</xdr:row>
      <xdr:rowOff>130968</xdr:rowOff>
    </xdr:from>
    <xdr:to>
      <xdr:col>11</xdr:col>
      <xdr:colOff>494389</xdr:colOff>
      <xdr:row>152</xdr:row>
      <xdr:rowOff>3471523</xdr:rowOff>
    </xdr:to>
    <xdr:pic>
      <xdr:nvPicPr>
        <xdr:cNvPr id="3" name="Рисунок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955423" y="67625118"/>
          <a:ext cx="2788366" cy="33405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1369218</xdr:colOff>
      <xdr:row>152</xdr:row>
      <xdr:rowOff>120763</xdr:rowOff>
    </xdr:from>
    <xdr:to>
      <xdr:col>14</xdr:col>
      <xdr:colOff>4075232</xdr:colOff>
      <xdr:row>152</xdr:row>
      <xdr:rowOff>3478815</xdr:rowOff>
    </xdr:to>
    <xdr:pic>
      <xdr:nvPicPr>
        <xdr:cNvPr id="4" name="Рисунок 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9038093" y="67614913"/>
          <a:ext cx="2706014" cy="33580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163</xdr:row>
      <xdr:rowOff>0</xdr:rowOff>
    </xdr:from>
    <xdr:to>
      <xdr:col>7</xdr:col>
      <xdr:colOff>432141</xdr:colOff>
      <xdr:row>172</xdr:row>
      <xdr:rowOff>178595</xdr:rowOff>
    </xdr:to>
    <xdr:sp macro="" textlink="">
      <xdr:nvSpPr>
        <xdr:cNvPr id="5" name="TextBox 4"/>
        <xdr:cNvSpPr txBox="1">
          <a:spLocks noChangeArrowheads="1"/>
        </xdr:cNvSpPr>
      </xdr:nvSpPr>
      <xdr:spPr bwMode="auto">
        <a:xfrm>
          <a:off x="1752600" y="73933050"/>
          <a:ext cx="9461841" cy="1893095"/>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3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2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A478"/>
  <sheetViews>
    <sheetView topLeftCell="A103" workbookViewId="0"/>
  </sheetViews>
  <sheetFormatPr defaultRowHeight="15" outlineLevelRow="1" outlineLevelCol="1" x14ac:dyDescent="0.25"/>
  <cols>
    <col min="1" max="1" width="8.7109375" style="20" customWidth="1"/>
    <col min="2" max="2" width="9.42578125" style="20" customWidth="1"/>
    <col min="3" max="3" width="49.85546875" style="46" customWidth="1"/>
    <col min="4" max="19" width="4.7109375" style="286" customWidth="1" outlineLevel="1"/>
    <col min="20" max="20" width="7.7109375" style="95" customWidth="1"/>
    <col min="21" max="21" width="9.5703125" style="21" customWidth="1"/>
    <col min="22" max="22" width="9.28515625" style="21" customWidth="1"/>
    <col min="23" max="24" width="12.5703125" style="21" customWidth="1"/>
    <col min="25" max="25" width="12.5703125" style="83" customWidth="1"/>
    <col min="26" max="27" width="14.140625" style="83" customWidth="1"/>
    <col min="28" max="28" width="13.5703125" style="83" customWidth="1"/>
    <col min="29" max="29" width="75.5703125" style="46" customWidth="1"/>
    <col min="30" max="30" width="6.140625" style="21" customWidth="1"/>
    <col min="31" max="34" width="8" style="21" customWidth="1"/>
    <col min="35" max="35" width="7.140625" style="21" customWidth="1"/>
    <col min="36" max="37" width="5.7109375" style="21" customWidth="1"/>
    <col min="38" max="38" width="7.140625" style="21" customWidth="1"/>
    <col min="39" max="39" width="8.140625" style="21" customWidth="1"/>
    <col min="40" max="40" width="7.28515625" style="21" customWidth="1"/>
    <col min="41" max="159" width="5.7109375" style="21" customWidth="1"/>
    <col min="160" max="162" width="6.7109375" style="21" customWidth="1"/>
    <col min="163" max="163" width="8.85546875" style="16" customWidth="1"/>
    <col min="164" max="164" width="10.85546875" style="43" customWidth="1"/>
    <col min="165" max="165" width="10.85546875" style="22" customWidth="1"/>
    <col min="166" max="168" width="12.5703125" style="22" customWidth="1"/>
    <col min="169" max="171" width="15.85546875" style="22" customWidth="1"/>
    <col min="172" max="172" width="75" style="23" customWidth="1"/>
    <col min="173" max="348" width="9.140625" style="1"/>
    <col min="349" max="349" width="6.28515625" style="1" customWidth="1"/>
    <col min="350" max="350" width="15.7109375" style="1" customWidth="1"/>
    <col min="351" max="351" width="32.28515625" style="1" customWidth="1"/>
    <col min="352" max="352" width="9.140625" style="1" customWidth="1"/>
    <col min="353" max="353" width="10.42578125" style="1" customWidth="1"/>
    <col min="354" max="354" width="9.85546875" style="1" customWidth="1"/>
    <col min="355" max="355" width="12.140625" style="1" customWidth="1"/>
    <col min="356" max="356" width="11.5703125" style="1" customWidth="1"/>
    <col min="357" max="358" width="13.7109375" style="1" customWidth="1"/>
    <col min="359" max="359" width="65" style="1" customWidth="1"/>
    <col min="360" max="360" width="16.85546875" style="1" customWidth="1"/>
    <col min="361" max="604" width="9.140625" style="1"/>
    <col min="605" max="605" width="6.28515625" style="1" customWidth="1"/>
    <col min="606" max="606" width="15.7109375" style="1" customWidth="1"/>
    <col min="607" max="607" width="32.28515625" style="1" customWidth="1"/>
    <col min="608" max="608" width="9.140625" style="1" customWidth="1"/>
    <col min="609" max="609" width="10.42578125" style="1" customWidth="1"/>
    <col min="610" max="610" width="9.85546875" style="1" customWidth="1"/>
    <col min="611" max="611" width="12.140625" style="1" customWidth="1"/>
    <col min="612" max="612" width="11.5703125" style="1" customWidth="1"/>
    <col min="613" max="614" width="13.7109375" style="1" customWidth="1"/>
    <col min="615" max="615" width="65" style="1" customWidth="1"/>
    <col min="616" max="616" width="16.85546875" style="1" customWidth="1"/>
    <col min="617" max="860" width="9.140625" style="1"/>
    <col min="861" max="861" width="6.28515625" style="1" customWidth="1"/>
    <col min="862" max="862" width="15.7109375" style="1" customWidth="1"/>
    <col min="863" max="863" width="32.28515625" style="1" customWidth="1"/>
    <col min="864" max="864" width="9.140625" style="1" customWidth="1"/>
    <col min="865" max="865" width="10.42578125" style="1" customWidth="1"/>
    <col min="866" max="866" width="9.85546875" style="1" customWidth="1"/>
    <col min="867" max="867" width="12.140625" style="1" customWidth="1"/>
    <col min="868" max="868" width="11.5703125" style="1" customWidth="1"/>
    <col min="869" max="870" width="13.7109375" style="1" customWidth="1"/>
    <col min="871" max="871" width="65" style="1" customWidth="1"/>
    <col min="872" max="872" width="16.85546875" style="1" customWidth="1"/>
    <col min="873" max="1116" width="9.140625" style="1"/>
    <col min="1117" max="1117" width="6.28515625" style="1" customWidth="1"/>
    <col min="1118" max="1118" width="15.7109375" style="1" customWidth="1"/>
    <col min="1119" max="1119" width="32.28515625" style="1" customWidth="1"/>
    <col min="1120" max="1120" width="9.140625" style="1" customWidth="1"/>
    <col min="1121" max="1121" width="10.42578125" style="1" customWidth="1"/>
    <col min="1122" max="1122" width="9.85546875" style="1" customWidth="1"/>
    <col min="1123" max="1123" width="12.140625" style="1" customWidth="1"/>
    <col min="1124" max="1124" width="11.5703125" style="1" customWidth="1"/>
    <col min="1125" max="1126" width="13.7109375" style="1" customWidth="1"/>
    <col min="1127" max="1127" width="65" style="1" customWidth="1"/>
    <col min="1128" max="1128" width="16.85546875" style="1" customWidth="1"/>
    <col min="1129" max="1372" width="9.140625" style="1"/>
    <col min="1373" max="1373" width="6.28515625" style="1" customWidth="1"/>
    <col min="1374" max="1374" width="15.7109375" style="1" customWidth="1"/>
    <col min="1375" max="1375" width="32.28515625" style="1" customWidth="1"/>
    <col min="1376" max="1376" width="9.140625" style="1" customWidth="1"/>
    <col min="1377" max="1377" width="10.42578125" style="1" customWidth="1"/>
    <col min="1378" max="1378" width="9.85546875" style="1" customWidth="1"/>
    <col min="1379" max="1379" width="12.140625" style="1" customWidth="1"/>
    <col min="1380" max="1380" width="11.5703125" style="1" customWidth="1"/>
    <col min="1381" max="1382" width="13.7109375" style="1" customWidth="1"/>
    <col min="1383" max="1383" width="65" style="1" customWidth="1"/>
    <col min="1384" max="1384" width="16.85546875" style="1" customWidth="1"/>
    <col min="1385" max="1628" width="9.140625" style="1"/>
    <col min="1629" max="1629" width="6.28515625" style="1" customWidth="1"/>
    <col min="1630" max="1630" width="15.7109375" style="1" customWidth="1"/>
    <col min="1631" max="1631" width="32.28515625" style="1" customWidth="1"/>
    <col min="1632" max="1632" width="9.140625" style="1" customWidth="1"/>
    <col min="1633" max="1633" width="10.42578125" style="1" customWidth="1"/>
    <col min="1634" max="1634" width="9.85546875" style="1" customWidth="1"/>
    <col min="1635" max="1635" width="12.140625" style="1" customWidth="1"/>
    <col min="1636" max="1636" width="11.5703125" style="1" customWidth="1"/>
    <col min="1637" max="1638" width="13.7109375" style="1" customWidth="1"/>
    <col min="1639" max="1639" width="65" style="1" customWidth="1"/>
    <col min="1640" max="1640" width="16.85546875" style="1" customWidth="1"/>
    <col min="1641" max="1884" width="9.140625" style="1"/>
    <col min="1885" max="1885" width="6.28515625" style="1" customWidth="1"/>
    <col min="1886" max="1886" width="15.7109375" style="1" customWidth="1"/>
    <col min="1887" max="1887" width="32.28515625" style="1" customWidth="1"/>
    <col min="1888" max="1888" width="9.140625" style="1" customWidth="1"/>
    <col min="1889" max="1889" width="10.42578125" style="1" customWidth="1"/>
    <col min="1890" max="1890" width="9.85546875" style="1" customWidth="1"/>
    <col min="1891" max="1891" width="12.140625" style="1" customWidth="1"/>
    <col min="1892" max="1892" width="11.5703125" style="1" customWidth="1"/>
    <col min="1893" max="1894" width="13.7109375" style="1" customWidth="1"/>
    <col min="1895" max="1895" width="65" style="1" customWidth="1"/>
    <col min="1896" max="1896" width="16.85546875" style="1" customWidth="1"/>
    <col min="1897" max="2140" width="9.140625" style="1"/>
    <col min="2141" max="2141" width="6.28515625" style="1" customWidth="1"/>
    <col min="2142" max="2142" width="15.7109375" style="1" customWidth="1"/>
    <col min="2143" max="2143" width="32.28515625" style="1" customWidth="1"/>
    <col min="2144" max="2144" width="9.140625" style="1" customWidth="1"/>
    <col min="2145" max="2145" width="10.42578125" style="1" customWidth="1"/>
    <col min="2146" max="2146" width="9.85546875" style="1" customWidth="1"/>
    <col min="2147" max="2147" width="12.140625" style="1" customWidth="1"/>
    <col min="2148" max="2148" width="11.5703125" style="1" customWidth="1"/>
    <col min="2149" max="2150" width="13.7109375" style="1" customWidth="1"/>
    <col min="2151" max="2151" width="65" style="1" customWidth="1"/>
    <col min="2152" max="2152" width="16.85546875" style="1" customWidth="1"/>
    <col min="2153" max="2396" width="9.140625" style="1"/>
    <col min="2397" max="2397" width="6.28515625" style="1" customWidth="1"/>
    <col min="2398" max="2398" width="15.7109375" style="1" customWidth="1"/>
    <col min="2399" max="2399" width="32.28515625" style="1" customWidth="1"/>
    <col min="2400" max="2400" width="9.140625" style="1" customWidth="1"/>
    <col min="2401" max="2401" width="10.42578125" style="1" customWidth="1"/>
    <col min="2402" max="2402" width="9.85546875" style="1" customWidth="1"/>
    <col min="2403" max="2403" width="12.140625" style="1" customWidth="1"/>
    <col min="2404" max="2404" width="11.5703125" style="1" customWidth="1"/>
    <col min="2405" max="2406" width="13.7109375" style="1" customWidth="1"/>
    <col min="2407" max="2407" width="65" style="1" customWidth="1"/>
    <col min="2408" max="2408" width="16.85546875" style="1" customWidth="1"/>
    <col min="2409" max="2652" width="9.140625" style="1"/>
    <col min="2653" max="2653" width="6.28515625" style="1" customWidth="1"/>
    <col min="2654" max="2654" width="15.7109375" style="1" customWidth="1"/>
    <col min="2655" max="2655" width="32.28515625" style="1" customWidth="1"/>
    <col min="2656" max="2656" width="9.140625" style="1" customWidth="1"/>
    <col min="2657" max="2657" width="10.42578125" style="1" customWidth="1"/>
    <col min="2658" max="2658" width="9.85546875" style="1" customWidth="1"/>
    <col min="2659" max="2659" width="12.140625" style="1" customWidth="1"/>
    <col min="2660" max="2660" width="11.5703125" style="1" customWidth="1"/>
    <col min="2661" max="2662" width="13.7109375" style="1" customWidth="1"/>
    <col min="2663" max="2663" width="65" style="1" customWidth="1"/>
    <col min="2664" max="2664" width="16.85546875" style="1" customWidth="1"/>
    <col min="2665" max="2908" width="9.140625" style="1"/>
    <col min="2909" max="2909" width="6.28515625" style="1" customWidth="1"/>
    <col min="2910" max="2910" width="15.7109375" style="1" customWidth="1"/>
    <col min="2911" max="2911" width="32.28515625" style="1" customWidth="1"/>
    <col min="2912" max="2912" width="9.140625" style="1" customWidth="1"/>
    <col min="2913" max="2913" width="10.42578125" style="1" customWidth="1"/>
    <col min="2914" max="2914" width="9.85546875" style="1" customWidth="1"/>
    <col min="2915" max="2915" width="12.140625" style="1" customWidth="1"/>
    <col min="2916" max="2916" width="11.5703125" style="1" customWidth="1"/>
    <col min="2917" max="2918" width="13.7109375" style="1" customWidth="1"/>
    <col min="2919" max="2919" width="65" style="1" customWidth="1"/>
    <col min="2920" max="2920" width="16.85546875" style="1" customWidth="1"/>
    <col min="2921" max="3164" width="9.140625" style="1"/>
    <col min="3165" max="3165" width="6.28515625" style="1" customWidth="1"/>
    <col min="3166" max="3166" width="15.7109375" style="1" customWidth="1"/>
    <col min="3167" max="3167" width="32.28515625" style="1" customWidth="1"/>
    <col min="3168" max="3168" width="9.140625" style="1" customWidth="1"/>
    <col min="3169" max="3169" width="10.42578125" style="1" customWidth="1"/>
    <col min="3170" max="3170" width="9.85546875" style="1" customWidth="1"/>
    <col min="3171" max="3171" width="12.140625" style="1" customWidth="1"/>
    <col min="3172" max="3172" width="11.5703125" style="1" customWidth="1"/>
    <col min="3173" max="3174" width="13.7109375" style="1" customWidth="1"/>
    <col min="3175" max="3175" width="65" style="1" customWidth="1"/>
    <col min="3176" max="3176" width="16.85546875" style="1" customWidth="1"/>
    <col min="3177" max="3420" width="9.140625" style="1"/>
    <col min="3421" max="3421" width="6.28515625" style="1" customWidth="1"/>
    <col min="3422" max="3422" width="15.7109375" style="1" customWidth="1"/>
    <col min="3423" max="3423" width="32.28515625" style="1" customWidth="1"/>
    <col min="3424" max="3424" width="9.140625" style="1" customWidth="1"/>
    <col min="3425" max="3425" width="10.42578125" style="1" customWidth="1"/>
    <col min="3426" max="3426" width="9.85546875" style="1" customWidth="1"/>
    <col min="3427" max="3427" width="12.140625" style="1" customWidth="1"/>
    <col min="3428" max="3428" width="11.5703125" style="1" customWidth="1"/>
    <col min="3429" max="3430" width="13.7109375" style="1" customWidth="1"/>
    <col min="3431" max="3431" width="65" style="1" customWidth="1"/>
    <col min="3432" max="3432" width="16.85546875" style="1" customWidth="1"/>
    <col min="3433" max="3676" width="9.140625" style="1"/>
    <col min="3677" max="3677" width="6.28515625" style="1" customWidth="1"/>
    <col min="3678" max="3678" width="15.7109375" style="1" customWidth="1"/>
    <col min="3679" max="3679" width="32.28515625" style="1" customWidth="1"/>
    <col min="3680" max="3680" width="9.140625" style="1" customWidth="1"/>
    <col min="3681" max="3681" width="10.42578125" style="1" customWidth="1"/>
    <col min="3682" max="3682" width="9.85546875" style="1" customWidth="1"/>
    <col min="3683" max="3683" width="12.140625" style="1" customWidth="1"/>
    <col min="3684" max="3684" width="11.5703125" style="1" customWidth="1"/>
    <col min="3685" max="3686" width="13.7109375" style="1" customWidth="1"/>
    <col min="3687" max="3687" width="65" style="1" customWidth="1"/>
    <col min="3688" max="3688" width="16.85546875" style="1" customWidth="1"/>
    <col min="3689" max="3932" width="9.140625" style="1"/>
    <col min="3933" max="3933" width="6.28515625" style="1" customWidth="1"/>
    <col min="3934" max="3934" width="15.7109375" style="1" customWidth="1"/>
    <col min="3935" max="3935" width="32.28515625" style="1" customWidth="1"/>
    <col min="3936" max="3936" width="9.140625" style="1" customWidth="1"/>
    <col min="3937" max="3937" width="10.42578125" style="1" customWidth="1"/>
    <col min="3938" max="3938" width="9.85546875" style="1" customWidth="1"/>
    <col min="3939" max="3939" width="12.140625" style="1" customWidth="1"/>
    <col min="3940" max="3940" width="11.5703125" style="1" customWidth="1"/>
    <col min="3941" max="3942" width="13.7109375" style="1" customWidth="1"/>
    <col min="3943" max="3943" width="65" style="1" customWidth="1"/>
    <col min="3944" max="3944" width="16.85546875" style="1" customWidth="1"/>
    <col min="3945" max="4188" width="9.140625" style="1"/>
    <col min="4189" max="4189" width="6.28515625" style="1" customWidth="1"/>
    <col min="4190" max="4190" width="15.7109375" style="1" customWidth="1"/>
    <col min="4191" max="4191" width="32.28515625" style="1" customWidth="1"/>
    <col min="4192" max="4192" width="9.140625" style="1" customWidth="1"/>
    <col min="4193" max="4193" width="10.42578125" style="1" customWidth="1"/>
    <col min="4194" max="4194" width="9.85546875" style="1" customWidth="1"/>
    <col min="4195" max="4195" width="12.140625" style="1" customWidth="1"/>
    <col min="4196" max="4196" width="11.5703125" style="1" customWidth="1"/>
    <col min="4197" max="4198" width="13.7109375" style="1" customWidth="1"/>
    <col min="4199" max="4199" width="65" style="1" customWidth="1"/>
    <col min="4200" max="4200" width="16.85546875" style="1" customWidth="1"/>
    <col min="4201" max="4444" width="9.140625" style="1"/>
    <col min="4445" max="4445" width="6.28515625" style="1" customWidth="1"/>
    <col min="4446" max="4446" width="15.7109375" style="1" customWidth="1"/>
    <col min="4447" max="4447" width="32.28515625" style="1" customWidth="1"/>
    <col min="4448" max="4448" width="9.140625" style="1" customWidth="1"/>
    <col min="4449" max="4449" width="10.42578125" style="1" customWidth="1"/>
    <col min="4450" max="4450" width="9.85546875" style="1" customWidth="1"/>
    <col min="4451" max="4451" width="12.140625" style="1" customWidth="1"/>
    <col min="4452" max="4452" width="11.5703125" style="1" customWidth="1"/>
    <col min="4453" max="4454" width="13.7109375" style="1" customWidth="1"/>
    <col min="4455" max="4455" width="65" style="1" customWidth="1"/>
    <col min="4456" max="4456" width="16.85546875" style="1" customWidth="1"/>
    <col min="4457" max="4700" width="9.140625" style="1"/>
    <col min="4701" max="4701" width="6.28515625" style="1" customWidth="1"/>
    <col min="4702" max="4702" width="15.7109375" style="1" customWidth="1"/>
    <col min="4703" max="4703" width="32.28515625" style="1" customWidth="1"/>
    <col min="4704" max="4704" width="9.140625" style="1" customWidth="1"/>
    <col min="4705" max="4705" width="10.42578125" style="1" customWidth="1"/>
    <col min="4706" max="4706" width="9.85546875" style="1" customWidth="1"/>
    <col min="4707" max="4707" width="12.140625" style="1" customWidth="1"/>
    <col min="4708" max="4708" width="11.5703125" style="1" customWidth="1"/>
    <col min="4709" max="4710" width="13.7109375" style="1" customWidth="1"/>
    <col min="4711" max="4711" width="65" style="1" customWidth="1"/>
    <col min="4712" max="4712" width="16.85546875" style="1" customWidth="1"/>
    <col min="4713" max="4956" width="9.140625" style="1"/>
    <col min="4957" max="4957" width="6.28515625" style="1" customWidth="1"/>
    <col min="4958" max="4958" width="15.7109375" style="1" customWidth="1"/>
    <col min="4959" max="4959" width="32.28515625" style="1" customWidth="1"/>
    <col min="4960" max="4960" width="9.140625" style="1" customWidth="1"/>
    <col min="4961" max="4961" width="10.42578125" style="1" customWidth="1"/>
    <col min="4962" max="4962" width="9.85546875" style="1" customWidth="1"/>
    <col min="4963" max="4963" width="12.140625" style="1" customWidth="1"/>
    <col min="4964" max="4964" width="11.5703125" style="1" customWidth="1"/>
    <col min="4965" max="4966" width="13.7109375" style="1" customWidth="1"/>
    <col min="4967" max="4967" width="65" style="1" customWidth="1"/>
    <col min="4968" max="4968" width="16.85546875" style="1" customWidth="1"/>
    <col min="4969" max="5212" width="9.140625" style="1"/>
    <col min="5213" max="5213" width="6.28515625" style="1" customWidth="1"/>
    <col min="5214" max="5214" width="15.7109375" style="1" customWidth="1"/>
    <col min="5215" max="5215" width="32.28515625" style="1" customWidth="1"/>
    <col min="5216" max="5216" width="9.140625" style="1" customWidth="1"/>
    <col min="5217" max="5217" width="10.42578125" style="1" customWidth="1"/>
    <col min="5218" max="5218" width="9.85546875" style="1" customWidth="1"/>
    <col min="5219" max="5219" width="12.140625" style="1" customWidth="1"/>
    <col min="5220" max="5220" width="11.5703125" style="1" customWidth="1"/>
    <col min="5221" max="5222" width="13.7109375" style="1" customWidth="1"/>
    <col min="5223" max="5223" width="65" style="1" customWidth="1"/>
    <col min="5224" max="5224" width="16.85546875" style="1" customWidth="1"/>
    <col min="5225" max="5468" width="9.140625" style="1"/>
    <col min="5469" max="5469" width="6.28515625" style="1" customWidth="1"/>
    <col min="5470" max="5470" width="15.7109375" style="1" customWidth="1"/>
    <col min="5471" max="5471" width="32.28515625" style="1" customWidth="1"/>
    <col min="5472" max="5472" width="9.140625" style="1" customWidth="1"/>
    <col min="5473" max="5473" width="10.42578125" style="1" customWidth="1"/>
    <col min="5474" max="5474" width="9.85546875" style="1" customWidth="1"/>
    <col min="5475" max="5475" width="12.140625" style="1" customWidth="1"/>
    <col min="5476" max="5476" width="11.5703125" style="1" customWidth="1"/>
    <col min="5477" max="5478" width="13.7109375" style="1" customWidth="1"/>
    <col min="5479" max="5479" width="65" style="1" customWidth="1"/>
    <col min="5480" max="5480" width="16.85546875" style="1" customWidth="1"/>
    <col min="5481" max="5724" width="9.140625" style="1"/>
    <col min="5725" max="5725" width="6.28515625" style="1" customWidth="1"/>
    <col min="5726" max="5726" width="15.7109375" style="1" customWidth="1"/>
    <col min="5727" max="5727" width="32.28515625" style="1" customWidth="1"/>
    <col min="5728" max="5728" width="9.140625" style="1" customWidth="1"/>
    <col min="5729" max="5729" width="10.42578125" style="1" customWidth="1"/>
    <col min="5730" max="5730" width="9.85546875" style="1" customWidth="1"/>
    <col min="5731" max="5731" width="12.140625" style="1" customWidth="1"/>
    <col min="5732" max="5732" width="11.5703125" style="1" customWidth="1"/>
    <col min="5733" max="5734" width="13.7109375" style="1" customWidth="1"/>
    <col min="5735" max="5735" width="65" style="1" customWidth="1"/>
    <col min="5736" max="5736" width="16.85546875" style="1" customWidth="1"/>
    <col min="5737" max="5980" width="9.140625" style="1"/>
    <col min="5981" max="5981" width="6.28515625" style="1" customWidth="1"/>
    <col min="5982" max="5982" width="15.7109375" style="1" customWidth="1"/>
    <col min="5983" max="5983" width="32.28515625" style="1" customWidth="1"/>
    <col min="5984" max="5984" width="9.140625" style="1" customWidth="1"/>
    <col min="5985" max="5985" width="10.42578125" style="1" customWidth="1"/>
    <col min="5986" max="5986" width="9.85546875" style="1" customWidth="1"/>
    <col min="5987" max="5987" width="12.140625" style="1" customWidth="1"/>
    <col min="5988" max="5988" width="11.5703125" style="1" customWidth="1"/>
    <col min="5989" max="5990" width="13.7109375" style="1" customWidth="1"/>
    <col min="5991" max="5991" width="65" style="1" customWidth="1"/>
    <col min="5992" max="5992" width="16.85546875" style="1" customWidth="1"/>
    <col min="5993" max="6236" width="9.140625" style="1"/>
    <col min="6237" max="6237" width="6.28515625" style="1" customWidth="1"/>
    <col min="6238" max="6238" width="15.7109375" style="1" customWidth="1"/>
    <col min="6239" max="6239" width="32.28515625" style="1" customWidth="1"/>
    <col min="6240" max="6240" width="9.140625" style="1" customWidth="1"/>
    <col min="6241" max="6241" width="10.42578125" style="1" customWidth="1"/>
    <col min="6242" max="6242" width="9.85546875" style="1" customWidth="1"/>
    <col min="6243" max="6243" width="12.140625" style="1" customWidth="1"/>
    <col min="6244" max="6244" width="11.5703125" style="1" customWidth="1"/>
    <col min="6245" max="6246" width="13.7109375" style="1" customWidth="1"/>
    <col min="6247" max="6247" width="65" style="1" customWidth="1"/>
    <col min="6248" max="6248" width="16.85546875" style="1" customWidth="1"/>
    <col min="6249" max="6492" width="9.140625" style="1"/>
    <col min="6493" max="6493" width="6.28515625" style="1" customWidth="1"/>
    <col min="6494" max="6494" width="15.7109375" style="1" customWidth="1"/>
    <col min="6495" max="6495" width="32.28515625" style="1" customWidth="1"/>
    <col min="6496" max="6496" width="9.140625" style="1" customWidth="1"/>
    <col min="6497" max="6497" width="10.42578125" style="1" customWidth="1"/>
    <col min="6498" max="6498" width="9.85546875" style="1" customWidth="1"/>
    <col min="6499" max="6499" width="12.140625" style="1" customWidth="1"/>
    <col min="6500" max="6500" width="11.5703125" style="1" customWidth="1"/>
    <col min="6501" max="6502" width="13.7109375" style="1" customWidth="1"/>
    <col min="6503" max="6503" width="65" style="1" customWidth="1"/>
    <col min="6504" max="6504" width="16.85546875" style="1" customWidth="1"/>
    <col min="6505" max="6748" width="9.140625" style="1"/>
    <col min="6749" max="6749" width="6.28515625" style="1" customWidth="1"/>
    <col min="6750" max="6750" width="15.7109375" style="1" customWidth="1"/>
    <col min="6751" max="6751" width="32.28515625" style="1" customWidth="1"/>
    <col min="6752" max="6752" width="9.140625" style="1" customWidth="1"/>
    <col min="6753" max="6753" width="10.42578125" style="1" customWidth="1"/>
    <col min="6754" max="6754" width="9.85546875" style="1" customWidth="1"/>
    <col min="6755" max="6755" width="12.140625" style="1" customWidth="1"/>
    <col min="6756" max="6756" width="11.5703125" style="1" customWidth="1"/>
    <col min="6757" max="6758" width="13.7109375" style="1" customWidth="1"/>
    <col min="6759" max="6759" width="65" style="1" customWidth="1"/>
    <col min="6760" max="6760" width="16.85546875" style="1" customWidth="1"/>
    <col min="6761" max="7004" width="9.140625" style="1"/>
    <col min="7005" max="7005" width="6.28515625" style="1" customWidth="1"/>
    <col min="7006" max="7006" width="15.7109375" style="1" customWidth="1"/>
    <col min="7007" max="7007" width="32.28515625" style="1" customWidth="1"/>
    <col min="7008" max="7008" width="9.140625" style="1" customWidth="1"/>
    <col min="7009" max="7009" width="10.42578125" style="1" customWidth="1"/>
    <col min="7010" max="7010" width="9.85546875" style="1" customWidth="1"/>
    <col min="7011" max="7011" width="12.140625" style="1" customWidth="1"/>
    <col min="7012" max="7012" width="11.5703125" style="1" customWidth="1"/>
    <col min="7013" max="7014" width="13.7109375" style="1" customWidth="1"/>
    <col min="7015" max="7015" width="65" style="1" customWidth="1"/>
    <col min="7016" max="7016" width="16.85546875" style="1" customWidth="1"/>
    <col min="7017" max="7260" width="9.140625" style="1"/>
    <col min="7261" max="7261" width="6.28515625" style="1" customWidth="1"/>
    <col min="7262" max="7262" width="15.7109375" style="1" customWidth="1"/>
    <col min="7263" max="7263" width="32.28515625" style="1" customWidth="1"/>
    <col min="7264" max="7264" width="9.140625" style="1" customWidth="1"/>
    <col min="7265" max="7265" width="10.42578125" style="1" customWidth="1"/>
    <col min="7266" max="7266" width="9.85546875" style="1" customWidth="1"/>
    <col min="7267" max="7267" width="12.140625" style="1" customWidth="1"/>
    <col min="7268" max="7268" width="11.5703125" style="1" customWidth="1"/>
    <col min="7269" max="7270" width="13.7109375" style="1" customWidth="1"/>
    <col min="7271" max="7271" width="65" style="1" customWidth="1"/>
    <col min="7272" max="7272" width="16.85546875" style="1" customWidth="1"/>
    <col min="7273" max="7516" width="9.140625" style="1"/>
    <col min="7517" max="7517" width="6.28515625" style="1" customWidth="1"/>
    <col min="7518" max="7518" width="15.7109375" style="1" customWidth="1"/>
    <col min="7519" max="7519" width="32.28515625" style="1" customWidth="1"/>
    <col min="7520" max="7520" width="9.140625" style="1" customWidth="1"/>
    <col min="7521" max="7521" width="10.42578125" style="1" customWidth="1"/>
    <col min="7522" max="7522" width="9.85546875" style="1" customWidth="1"/>
    <col min="7523" max="7523" width="12.140625" style="1" customWidth="1"/>
    <col min="7524" max="7524" width="11.5703125" style="1" customWidth="1"/>
    <col min="7525" max="7526" width="13.7109375" style="1" customWidth="1"/>
    <col min="7527" max="7527" width="65" style="1" customWidth="1"/>
    <col min="7528" max="7528" width="16.85546875" style="1" customWidth="1"/>
    <col min="7529" max="7772" width="9.140625" style="1"/>
    <col min="7773" max="7773" width="6.28515625" style="1" customWidth="1"/>
    <col min="7774" max="7774" width="15.7109375" style="1" customWidth="1"/>
    <col min="7775" max="7775" width="32.28515625" style="1" customWidth="1"/>
    <col min="7776" max="7776" width="9.140625" style="1" customWidth="1"/>
    <col min="7777" max="7777" width="10.42578125" style="1" customWidth="1"/>
    <col min="7778" max="7778" width="9.85546875" style="1" customWidth="1"/>
    <col min="7779" max="7779" width="12.140625" style="1" customWidth="1"/>
    <col min="7780" max="7780" width="11.5703125" style="1" customWidth="1"/>
    <col min="7781" max="7782" width="13.7109375" style="1" customWidth="1"/>
    <col min="7783" max="7783" width="65" style="1" customWidth="1"/>
    <col min="7784" max="7784" width="16.85546875" style="1" customWidth="1"/>
    <col min="7785" max="8028" width="9.140625" style="1"/>
    <col min="8029" max="8029" width="6.28515625" style="1" customWidth="1"/>
    <col min="8030" max="8030" width="15.7109375" style="1" customWidth="1"/>
    <col min="8031" max="8031" width="32.28515625" style="1" customWidth="1"/>
    <col min="8032" max="8032" width="9.140625" style="1" customWidth="1"/>
    <col min="8033" max="8033" width="10.42578125" style="1" customWidth="1"/>
    <col min="8034" max="8034" width="9.85546875" style="1" customWidth="1"/>
    <col min="8035" max="8035" width="12.140625" style="1" customWidth="1"/>
    <col min="8036" max="8036" width="11.5703125" style="1" customWidth="1"/>
    <col min="8037" max="8038" width="13.7109375" style="1" customWidth="1"/>
    <col min="8039" max="8039" width="65" style="1" customWidth="1"/>
    <col min="8040" max="8040" width="16.85546875" style="1" customWidth="1"/>
    <col min="8041" max="8284" width="9.140625" style="1"/>
    <col min="8285" max="8285" width="6.28515625" style="1" customWidth="1"/>
    <col min="8286" max="8286" width="15.7109375" style="1" customWidth="1"/>
    <col min="8287" max="8287" width="32.28515625" style="1" customWidth="1"/>
    <col min="8288" max="8288" width="9.140625" style="1" customWidth="1"/>
    <col min="8289" max="8289" width="10.42578125" style="1" customWidth="1"/>
    <col min="8290" max="8290" width="9.85546875" style="1" customWidth="1"/>
    <col min="8291" max="8291" width="12.140625" style="1" customWidth="1"/>
    <col min="8292" max="8292" width="11.5703125" style="1" customWidth="1"/>
    <col min="8293" max="8294" width="13.7109375" style="1" customWidth="1"/>
    <col min="8295" max="8295" width="65" style="1" customWidth="1"/>
    <col min="8296" max="8296" width="16.85546875" style="1" customWidth="1"/>
    <col min="8297" max="8540" width="9.140625" style="1"/>
    <col min="8541" max="8541" width="6.28515625" style="1" customWidth="1"/>
    <col min="8542" max="8542" width="15.7109375" style="1" customWidth="1"/>
    <col min="8543" max="8543" width="32.28515625" style="1" customWidth="1"/>
    <col min="8544" max="8544" width="9.140625" style="1" customWidth="1"/>
    <col min="8545" max="8545" width="10.42578125" style="1" customWidth="1"/>
    <col min="8546" max="8546" width="9.85546875" style="1" customWidth="1"/>
    <col min="8547" max="8547" width="12.140625" style="1" customWidth="1"/>
    <col min="8548" max="8548" width="11.5703125" style="1" customWidth="1"/>
    <col min="8549" max="8550" width="13.7109375" style="1" customWidth="1"/>
    <col min="8551" max="8551" width="65" style="1" customWidth="1"/>
    <col min="8552" max="8552" width="16.85546875" style="1" customWidth="1"/>
    <col min="8553" max="8796" width="9.140625" style="1"/>
    <col min="8797" max="8797" width="6.28515625" style="1" customWidth="1"/>
    <col min="8798" max="8798" width="15.7109375" style="1" customWidth="1"/>
    <col min="8799" max="8799" width="32.28515625" style="1" customWidth="1"/>
    <col min="8800" max="8800" width="9.140625" style="1" customWidth="1"/>
    <col min="8801" max="8801" width="10.42578125" style="1" customWidth="1"/>
    <col min="8802" max="8802" width="9.85546875" style="1" customWidth="1"/>
    <col min="8803" max="8803" width="12.140625" style="1" customWidth="1"/>
    <col min="8804" max="8804" width="11.5703125" style="1" customWidth="1"/>
    <col min="8805" max="8806" width="13.7109375" style="1" customWidth="1"/>
    <col min="8807" max="8807" width="65" style="1" customWidth="1"/>
    <col min="8808" max="8808" width="16.85546875" style="1" customWidth="1"/>
    <col min="8809" max="9052" width="9.140625" style="1"/>
    <col min="9053" max="9053" width="6.28515625" style="1" customWidth="1"/>
    <col min="9054" max="9054" width="15.7109375" style="1" customWidth="1"/>
    <col min="9055" max="9055" width="32.28515625" style="1" customWidth="1"/>
    <col min="9056" max="9056" width="9.140625" style="1" customWidth="1"/>
    <col min="9057" max="9057" width="10.42578125" style="1" customWidth="1"/>
    <col min="9058" max="9058" width="9.85546875" style="1" customWidth="1"/>
    <col min="9059" max="9059" width="12.140625" style="1" customWidth="1"/>
    <col min="9060" max="9060" width="11.5703125" style="1" customWidth="1"/>
    <col min="9061" max="9062" width="13.7109375" style="1" customWidth="1"/>
    <col min="9063" max="9063" width="65" style="1" customWidth="1"/>
    <col min="9064" max="9064" width="16.85546875" style="1" customWidth="1"/>
    <col min="9065" max="9308" width="9.140625" style="1"/>
    <col min="9309" max="9309" width="6.28515625" style="1" customWidth="1"/>
    <col min="9310" max="9310" width="15.7109375" style="1" customWidth="1"/>
    <col min="9311" max="9311" width="32.28515625" style="1" customWidth="1"/>
    <col min="9312" max="9312" width="9.140625" style="1" customWidth="1"/>
    <col min="9313" max="9313" width="10.42578125" style="1" customWidth="1"/>
    <col min="9314" max="9314" width="9.85546875" style="1" customWidth="1"/>
    <col min="9315" max="9315" width="12.140625" style="1" customWidth="1"/>
    <col min="9316" max="9316" width="11.5703125" style="1" customWidth="1"/>
    <col min="9317" max="9318" width="13.7109375" style="1" customWidth="1"/>
    <col min="9319" max="9319" width="65" style="1" customWidth="1"/>
    <col min="9320" max="9320" width="16.85546875" style="1" customWidth="1"/>
    <col min="9321" max="9564" width="9.140625" style="1"/>
    <col min="9565" max="9565" width="6.28515625" style="1" customWidth="1"/>
    <col min="9566" max="9566" width="15.7109375" style="1" customWidth="1"/>
    <col min="9567" max="9567" width="32.28515625" style="1" customWidth="1"/>
    <col min="9568" max="9568" width="9.140625" style="1" customWidth="1"/>
    <col min="9569" max="9569" width="10.42578125" style="1" customWidth="1"/>
    <col min="9570" max="9570" width="9.85546875" style="1" customWidth="1"/>
    <col min="9571" max="9571" width="12.140625" style="1" customWidth="1"/>
    <col min="9572" max="9572" width="11.5703125" style="1" customWidth="1"/>
    <col min="9573" max="9574" width="13.7109375" style="1" customWidth="1"/>
    <col min="9575" max="9575" width="65" style="1" customWidth="1"/>
    <col min="9576" max="9576" width="16.85546875" style="1" customWidth="1"/>
    <col min="9577" max="9820" width="9.140625" style="1"/>
    <col min="9821" max="9821" width="6.28515625" style="1" customWidth="1"/>
    <col min="9822" max="9822" width="15.7109375" style="1" customWidth="1"/>
    <col min="9823" max="9823" width="32.28515625" style="1" customWidth="1"/>
    <col min="9824" max="9824" width="9.140625" style="1" customWidth="1"/>
    <col min="9825" max="9825" width="10.42578125" style="1" customWidth="1"/>
    <col min="9826" max="9826" width="9.85546875" style="1" customWidth="1"/>
    <col min="9827" max="9827" width="12.140625" style="1" customWidth="1"/>
    <col min="9828" max="9828" width="11.5703125" style="1" customWidth="1"/>
    <col min="9829" max="9830" width="13.7109375" style="1" customWidth="1"/>
    <col min="9831" max="9831" width="65" style="1" customWidth="1"/>
    <col min="9832" max="9832" width="16.85546875" style="1" customWidth="1"/>
    <col min="9833" max="10076" width="9.140625" style="1"/>
    <col min="10077" max="10077" width="6.28515625" style="1" customWidth="1"/>
    <col min="10078" max="10078" width="15.7109375" style="1" customWidth="1"/>
    <col min="10079" max="10079" width="32.28515625" style="1" customWidth="1"/>
    <col min="10080" max="10080" width="9.140625" style="1" customWidth="1"/>
    <col min="10081" max="10081" width="10.42578125" style="1" customWidth="1"/>
    <col min="10082" max="10082" width="9.85546875" style="1" customWidth="1"/>
    <col min="10083" max="10083" width="12.140625" style="1" customWidth="1"/>
    <col min="10084" max="10084" width="11.5703125" style="1" customWidth="1"/>
    <col min="10085" max="10086" width="13.7109375" style="1" customWidth="1"/>
    <col min="10087" max="10087" width="65" style="1" customWidth="1"/>
    <col min="10088" max="10088" width="16.85546875" style="1" customWidth="1"/>
    <col min="10089" max="10332" width="9.140625" style="1"/>
    <col min="10333" max="10333" width="6.28515625" style="1" customWidth="1"/>
    <col min="10334" max="10334" width="15.7109375" style="1" customWidth="1"/>
    <col min="10335" max="10335" width="32.28515625" style="1" customWidth="1"/>
    <col min="10336" max="10336" width="9.140625" style="1" customWidth="1"/>
    <col min="10337" max="10337" width="10.42578125" style="1" customWidth="1"/>
    <col min="10338" max="10338" width="9.85546875" style="1" customWidth="1"/>
    <col min="10339" max="10339" width="12.140625" style="1" customWidth="1"/>
    <col min="10340" max="10340" width="11.5703125" style="1" customWidth="1"/>
    <col min="10341" max="10342" width="13.7109375" style="1" customWidth="1"/>
    <col min="10343" max="10343" width="65" style="1" customWidth="1"/>
    <col min="10344" max="10344" width="16.85546875" style="1" customWidth="1"/>
    <col min="10345" max="10588" width="9.140625" style="1"/>
    <col min="10589" max="10589" width="6.28515625" style="1" customWidth="1"/>
    <col min="10590" max="10590" width="15.7109375" style="1" customWidth="1"/>
    <col min="10591" max="10591" width="32.28515625" style="1" customWidth="1"/>
    <col min="10592" max="10592" width="9.140625" style="1" customWidth="1"/>
    <col min="10593" max="10593" width="10.42578125" style="1" customWidth="1"/>
    <col min="10594" max="10594" width="9.85546875" style="1" customWidth="1"/>
    <col min="10595" max="10595" width="12.140625" style="1" customWidth="1"/>
    <col min="10596" max="10596" width="11.5703125" style="1" customWidth="1"/>
    <col min="10597" max="10598" width="13.7109375" style="1" customWidth="1"/>
    <col min="10599" max="10599" width="65" style="1" customWidth="1"/>
    <col min="10600" max="10600" width="16.85546875" style="1" customWidth="1"/>
    <col min="10601" max="10844" width="9.140625" style="1"/>
    <col min="10845" max="10845" width="6.28515625" style="1" customWidth="1"/>
    <col min="10846" max="10846" width="15.7109375" style="1" customWidth="1"/>
    <col min="10847" max="10847" width="32.28515625" style="1" customWidth="1"/>
    <col min="10848" max="10848" width="9.140625" style="1" customWidth="1"/>
    <col min="10849" max="10849" width="10.42578125" style="1" customWidth="1"/>
    <col min="10850" max="10850" width="9.85546875" style="1" customWidth="1"/>
    <col min="10851" max="10851" width="12.140625" style="1" customWidth="1"/>
    <col min="10852" max="10852" width="11.5703125" style="1" customWidth="1"/>
    <col min="10853" max="10854" width="13.7109375" style="1" customWidth="1"/>
    <col min="10855" max="10855" width="65" style="1" customWidth="1"/>
    <col min="10856" max="10856" width="16.85546875" style="1" customWidth="1"/>
    <col min="10857" max="11100" width="9.140625" style="1"/>
    <col min="11101" max="11101" width="6.28515625" style="1" customWidth="1"/>
    <col min="11102" max="11102" width="15.7109375" style="1" customWidth="1"/>
    <col min="11103" max="11103" width="32.28515625" style="1" customWidth="1"/>
    <col min="11104" max="11104" width="9.140625" style="1" customWidth="1"/>
    <col min="11105" max="11105" width="10.42578125" style="1" customWidth="1"/>
    <col min="11106" max="11106" width="9.85546875" style="1" customWidth="1"/>
    <col min="11107" max="11107" width="12.140625" style="1" customWidth="1"/>
    <col min="11108" max="11108" width="11.5703125" style="1" customWidth="1"/>
    <col min="11109" max="11110" width="13.7109375" style="1" customWidth="1"/>
    <col min="11111" max="11111" width="65" style="1" customWidth="1"/>
    <col min="11112" max="11112" width="16.85546875" style="1" customWidth="1"/>
    <col min="11113" max="11356" width="9.140625" style="1"/>
    <col min="11357" max="11357" width="6.28515625" style="1" customWidth="1"/>
    <col min="11358" max="11358" width="15.7109375" style="1" customWidth="1"/>
    <col min="11359" max="11359" width="32.28515625" style="1" customWidth="1"/>
    <col min="11360" max="11360" width="9.140625" style="1" customWidth="1"/>
    <col min="11361" max="11361" width="10.42578125" style="1" customWidth="1"/>
    <col min="11362" max="11362" width="9.85546875" style="1" customWidth="1"/>
    <col min="11363" max="11363" width="12.140625" style="1" customWidth="1"/>
    <col min="11364" max="11364" width="11.5703125" style="1" customWidth="1"/>
    <col min="11365" max="11366" width="13.7109375" style="1" customWidth="1"/>
    <col min="11367" max="11367" width="65" style="1" customWidth="1"/>
    <col min="11368" max="11368" width="16.85546875" style="1" customWidth="1"/>
    <col min="11369" max="11612" width="9.140625" style="1"/>
    <col min="11613" max="11613" width="6.28515625" style="1" customWidth="1"/>
    <col min="11614" max="11614" width="15.7109375" style="1" customWidth="1"/>
    <col min="11615" max="11615" width="32.28515625" style="1" customWidth="1"/>
    <col min="11616" max="11616" width="9.140625" style="1" customWidth="1"/>
    <col min="11617" max="11617" width="10.42578125" style="1" customWidth="1"/>
    <col min="11618" max="11618" width="9.85546875" style="1" customWidth="1"/>
    <col min="11619" max="11619" width="12.140625" style="1" customWidth="1"/>
    <col min="11620" max="11620" width="11.5703125" style="1" customWidth="1"/>
    <col min="11621" max="11622" width="13.7109375" style="1" customWidth="1"/>
    <col min="11623" max="11623" width="65" style="1" customWidth="1"/>
    <col min="11624" max="11624" width="16.85546875" style="1" customWidth="1"/>
    <col min="11625" max="11868" width="9.140625" style="1"/>
    <col min="11869" max="11869" width="6.28515625" style="1" customWidth="1"/>
    <col min="11870" max="11870" width="15.7109375" style="1" customWidth="1"/>
    <col min="11871" max="11871" width="32.28515625" style="1" customWidth="1"/>
    <col min="11872" max="11872" width="9.140625" style="1" customWidth="1"/>
    <col min="11873" max="11873" width="10.42578125" style="1" customWidth="1"/>
    <col min="11874" max="11874" width="9.85546875" style="1" customWidth="1"/>
    <col min="11875" max="11875" width="12.140625" style="1" customWidth="1"/>
    <col min="11876" max="11876" width="11.5703125" style="1" customWidth="1"/>
    <col min="11877" max="11878" width="13.7109375" style="1" customWidth="1"/>
    <col min="11879" max="11879" width="65" style="1" customWidth="1"/>
    <col min="11880" max="11880" width="16.85546875" style="1" customWidth="1"/>
    <col min="11881" max="12124" width="9.140625" style="1"/>
    <col min="12125" max="12125" width="6.28515625" style="1" customWidth="1"/>
    <col min="12126" max="12126" width="15.7109375" style="1" customWidth="1"/>
    <col min="12127" max="12127" width="32.28515625" style="1" customWidth="1"/>
    <col min="12128" max="12128" width="9.140625" style="1" customWidth="1"/>
    <col min="12129" max="12129" width="10.42578125" style="1" customWidth="1"/>
    <col min="12130" max="12130" width="9.85546875" style="1" customWidth="1"/>
    <col min="12131" max="12131" width="12.140625" style="1" customWidth="1"/>
    <col min="12132" max="12132" width="11.5703125" style="1" customWidth="1"/>
    <col min="12133" max="12134" width="13.7109375" style="1" customWidth="1"/>
    <col min="12135" max="12135" width="65" style="1" customWidth="1"/>
    <col min="12136" max="12136" width="16.85546875" style="1" customWidth="1"/>
    <col min="12137" max="12380" width="9.140625" style="1"/>
    <col min="12381" max="12381" width="6.28515625" style="1" customWidth="1"/>
    <col min="12382" max="12382" width="15.7109375" style="1" customWidth="1"/>
    <col min="12383" max="12383" width="32.28515625" style="1" customWidth="1"/>
    <col min="12384" max="12384" width="9.140625" style="1" customWidth="1"/>
    <col min="12385" max="12385" width="10.42578125" style="1" customWidth="1"/>
    <col min="12386" max="12386" width="9.85546875" style="1" customWidth="1"/>
    <col min="12387" max="12387" width="12.140625" style="1" customWidth="1"/>
    <col min="12388" max="12388" width="11.5703125" style="1" customWidth="1"/>
    <col min="12389" max="12390" width="13.7109375" style="1" customWidth="1"/>
    <col min="12391" max="12391" width="65" style="1" customWidth="1"/>
    <col min="12392" max="12392" width="16.85546875" style="1" customWidth="1"/>
    <col min="12393" max="12636" width="9.140625" style="1"/>
    <col min="12637" max="12637" width="6.28515625" style="1" customWidth="1"/>
    <col min="12638" max="12638" width="15.7109375" style="1" customWidth="1"/>
    <col min="12639" max="12639" width="32.28515625" style="1" customWidth="1"/>
    <col min="12640" max="12640" width="9.140625" style="1" customWidth="1"/>
    <col min="12641" max="12641" width="10.42578125" style="1" customWidth="1"/>
    <col min="12642" max="12642" width="9.85546875" style="1" customWidth="1"/>
    <col min="12643" max="12643" width="12.140625" style="1" customWidth="1"/>
    <col min="12644" max="12644" width="11.5703125" style="1" customWidth="1"/>
    <col min="12645" max="12646" width="13.7109375" style="1" customWidth="1"/>
    <col min="12647" max="12647" width="65" style="1" customWidth="1"/>
    <col min="12648" max="12648" width="16.85546875" style="1" customWidth="1"/>
    <col min="12649" max="12892" width="9.140625" style="1"/>
    <col min="12893" max="12893" width="6.28515625" style="1" customWidth="1"/>
    <col min="12894" max="12894" width="15.7109375" style="1" customWidth="1"/>
    <col min="12895" max="12895" width="32.28515625" style="1" customWidth="1"/>
    <col min="12896" max="12896" width="9.140625" style="1" customWidth="1"/>
    <col min="12897" max="12897" width="10.42578125" style="1" customWidth="1"/>
    <col min="12898" max="12898" width="9.85546875" style="1" customWidth="1"/>
    <col min="12899" max="12899" width="12.140625" style="1" customWidth="1"/>
    <col min="12900" max="12900" width="11.5703125" style="1" customWidth="1"/>
    <col min="12901" max="12902" width="13.7109375" style="1" customWidth="1"/>
    <col min="12903" max="12903" width="65" style="1" customWidth="1"/>
    <col min="12904" max="12904" width="16.85546875" style="1" customWidth="1"/>
    <col min="12905" max="13148" width="9.140625" style="1"/>
    <col min="13149" max="13149" width="6.28515625" style="1" customWidth="1"/>
    <col min="13150" max="13150" width="15.7109375" style="1" customWidth="1"/>
    <col min="13151" max="13151" width="32.28515625" style="1" customWidth="1"/>
    <col min="13152" max="13152" width="9.140625" style="1" customWidth="1"/>
    <col min="13153" max="13153" width="10.42578125" style="1" customWidth="1"/>
    <col min="13154" max="13154" width="9.85546875" style="1" customWidth="1"/>
    <col min="13155" max="13155" width="12.140625" style="1" customWidth="1"/>
    <col min="13156" max="13156" width="11.5703125" style="1" customWidth="1"/>
    <col min="13157" max="13158" width="13.7109375" style="1" customWidth="1"/>
    <col min="13159" max="13159" width="65" style="1" customWidth="1"/>
    <col min="13160" max="13160" width="16.85546875" style="1" customWidth="1"/>
    <col min="13161" max="13404" width="9.140625" style="1"/>
    <col min="13405" max="13405" width="6.28515625" style="1" customWidth="1"/>
    <col min="13406" max="13406" width="15.7109375" style="1" customWidth="1"/>
    <col min="13407" max="13407" width="32.28515625" style="1" customWidth="1"/>
    <col min="13408" max="13408" width="9.140625" style="1" customWidth="1"/>
    <col min="13409" max="13409" width="10.42578125" style="1" customWidth="1"/>
    <col min="13410" max="13410" width="9.85546875" style="1" customWidth="1"/>
    <col min="13411" max="13411" width="12.140625" style="1" customWidth="1"/>
    <col min="13412" max="13412" width="11.5703125" style="1" customWidth="1"/>
    <col min="13413" max="13414" width="13.7109375" style="1" customWidth="1"/>
    <col min="13415" max="13415" width="65" style="1" customWidth="1"/>
    <col min="13416" max="13416" width="16.85546875" style="1" customWidth="1"/>
    <col min="13417" max="13660" width="9.140625" style="1"/>
    <col min="13661" max="13661" width="6.28515625" style="1" customWidth="1"/>
    <col min="13662" max="13662" width="15.7109375" style="1" customWidth="1"/>
    <col min="13663" max="13663" width="32.28515625" style="1" customWidth="1"/>
    <col min="13664" max="13664" width="9.140625" style="1" customWidth="1"/>
    <col min="13665" max="13665" width="10.42578125" style="1" customWidth="1"/>
    <col min="13666" max="13666" width="9.85546875" style="1" customWidth="1"/>
    <col min="13667" max="13667" width="12.140625" style="1" customWidth="1"/>
    <col min="13668" max="13668" width="11.5703125" style="1" customWidth="1"/>
    <col min="13669" max="13670" width="13.7109375" style="1" customWidth="1"/>
    <col min="13671" max="13671" width="65" style="1" customWidth="1"/>
    <col min="13672" max="13672" width="16.85546875" style="1" customWidth="1"/>
    <col min="13673" max="13916" width="9.140625" style="1"/>
    <col min="13917" max="13917" width="6.28515625" style="1" customWidth="1"/>
    <col min="13918" max="13918" width="15.7109375" style="1" customWidth="1"/>
    <col min="13919" max="13919" width="32.28515625" style="1" customWidth="1"/>
    <col min="13920" max="13920" width="9.140625" style="1" customWidth="1"/>
    <col min="13921" max="13921" width="10.42578125" style="1" customWidth="1"/>
    <col min="13922" max="13922" width="9.85546875" style="1" customWidth="1"/>
    <col min="13923" max="13923" width="12.140625" style="1" customWidth="1"/>
    <col min="13924" max="13924" width="11.5703125" style="1" customWidth="1"/>
    <col min="13925" max="13926" width="13.7109375" style="1" customWidth="1"/>
    <col min="13927" max="13927" width="65" style="1" customWidth="1"/>
    <col min="13928" max="13928" width="16.85546875" style="1" customWidth="1"/>
    <col min="13929" max="14172" width="9.140625" style="1"/>
    <col min="14173" max="14173" width="6.28515625" style="1" customWidth="1"/>
    <col min="14174" max="14174" width="15.7109375" style="1" customWidth="1"/>
    <col min="14175" max="14175" width="32.28515625" style="1" customWidth="1"/>
    <col min="14176" max="14176" width="9.140625" style="1" customWidth="1"/>
    <col min="14177" max="14177" width="10.42578125" style="1" customWidth="1"/>
    <col min="14178" max="14178" width="9.85546875" style="1" customWidth="1"/>
    <col min="14179" max="14179" width="12.140625" style="1" customWidth="1"/>
    <col min="14180" max="14180" width="11.5703125" style="1" customWidth="1"/>
    <col min="14181" max="14182" width="13.7109375" style="1" customWidth="1"/>
    <col min="14183" max="14183" width="65" style="1" customWidth="1"/>
    <col min="14184" max="14184" width="16.85546875" style="1" customWidth="1"/>
    <col min="14185" max="14428" width="9.140625" style="1"/>
    <col min="14429" max="14429" width="6.28515625" style="1" customWidth="1"/>
    <col min="14430" max="14430" width="15.7109375" style="1" customWidth="1"/>
    <col min="14431" max="14431" width="32.28515625" style="1" customWidth="1"/>
    <col min="14432" max="14432" width="9.140625" style="1" customWidth="1"/>
    <col min="14433" max="14433" width="10.42578125" style="1" customWidth="1"/>
    <col min="14434" max="14434" width="9.85546875" style="1" customWidth="1"/>
    <col min="14435" max="14435" width="12.140625" style="1" customWidth="1"/>
    <col min="14436" max="14436" width="11.5703125" style="1" customWidth="1"/>
    <col min="14437" max="14438" width="13.7109375" style="1" customWidth="1"/>
    <col min="14439" max="14439" width="65" style="1" customWidth="1"/>
    <col min="14440" max="14440" width="16.85546875" style="1" customWidth="1"/>
    <col min="14441" max="14684" width="9.140625" style="1"/>
    <col min="14685" max="14685" width="6.28515625" style="1" customWidth="1"/>
    <col min="14686" max="14686" width="15.7109375" style="1" customWidth="1"/>
    <col min="14687" max="14687" width="32.28515625" style="1" customWidth="1"/>
    <col min="14688" max="14688" width="9.140625" style="1" customWidth="1"/>
    <col min="14689" max="14689" width="10.42578125" style="1" customWidth="1"/>
    <col min="14690" max="14690" width="9.85546875" style="1" customWidth="1"/>
    <col min="14691" max="14691" width="12.140625" style="1" customWidth="1"/>
    <col min="14692" max="14692" width="11.5703125" style="1" customWidth="1"/>
    <col min="14693" max="14694" width="13.7109375" style="1" customWidth="1"/>
    <col min="14695" max="14695" width="65" style="1" customWidth="1"/>
    <col min="14696" max="14696" width="16.85546875" style="1" customWidth="1"/>
    <col min="14697" max="14940" width="9.140625" style="1"/>
    <col min="14941" max="14941" width="6.28515625" style="1" customWidth="1"/>
    <col min="14942" max="14942" width="15.7109375" style="1" customWidth="1"/>
    <col min="14943" max="14943" width="32.28515625" style="1" customWidth="1"/>
    <col min="14944" max="14944" width="9.140625" style="1" customWidth="1"/>
    <col min="14945" max="14945" width="10.42578125" style="1" customWidth="1"/>
    <col min="14946" max="14946" width="9.85546875" style="1" customWidth="1"/>
    <col min="14947" max="14947" width="12.140625" style="1" customWidth="1"/>
    <col min="14948" max="14948" width="11.5703125" style="1" customWidth="1"/>
    <col min="14949" max="14950" width="13.7109375" style="1" customWidth="1"/>
    <col min="14951" max="14951" width="65" style="1" customWidth="1"/>
    <col min="14952" max="14952" width="16.85546875" style="1" customWidth="1"/>
    <col min="14953" max="15196" width="9.140625" style="1"/>
    <col min="15197" max="15197" width="6.28515625" style="1" customWidth="1"/>
    <col min="15198" max="15198" width="15.7109375" style="1" customWidth="1"/>
    <col min="15199" max="15199" width="32.28515625" style="1" customWidth="1"/>
    <col min="15200" max="15200" width="9.140625" style="1" customWidth="1"/>
    <col min="15201" max="15201" width="10.42578125" style="1" customWidth="1"/>
    <col min="15202" max="15202" width="9.85546875" style="1" customWidth="1"/>
    <col min="15203" max="15203" width="12.140625" style="1" customWidth="1"/>
    <col min="15204" max="15204" width="11.5703125" style="1" customWidth="1"/>
    <col min="15205" max="15206" width="13.7109375" style="1" customWidth="1"/>
    <col min="15207" max="15207" width="65" style="1" customWidth="1"/>
    <col min="15208" max="15208" width="16.85546875" style="1" customWidth="1"/>
    <col min="15209" max="15452" width="9.140625" style="1"/>
    <col min="15453" max="15453" width="6.28515625" style="1" customWidth="1"/>
    <col min="15454" max="15454" width="15.7109375" style="1" customWidth="1"/>
    <col min="15455" max="15455" width="32.28515625" style="1" customWidth="1"/>
    <col min="15456" max="15456" width="9.140625" style="1" customWidth="1"/>
    <col min="15457" max="15457" width="10.42578125" style="1" customWidth="1"/>
    <col min="15458" max="15458" width="9.85546875" style="1" customWidth="1"/>
    <col min="15459" max="15459" width="12.140625" style="1" customWidth="1"/>
    <col min="15460" max="15460" width="11.5703125" style="1" customWidth="1"/>
    <col min="15461" max="15462" width="13.7109375" style="1" customWidth="1"/>
    <col min="15463" max="15463" width="65" style="1" customWidth="1"/>
    <col min="15464" max="15464" width="16.85546875" style="1" customWidth="1"/>
    <col min="15465" max="15708" width="9.140625" style="1"/>
    <col min="15709" max="15709" width="6.28515625" style="1" customWidth="1"/>
    <col min="15710" max="15710" width="15.7109375" style="1" customWidth="1"/>
    <col min="15711" max="15711" width="32.28515625" style="1" customWidth="1"/>
    <col min="15712" max="15712" width="9.140625" style="1" customWidth="1"/>
    <col min="15713" max="15713" width="10.42578125" style="1" customWidth="1"/>
    <col min="15714" max="15714" width="9.85546875" style="1" customWidth="1"/>
    <col min="15715" max="15715" width="12.140625" style="1" customWidth="1"/>
    <col min="15716" max="15716" width="11.5703125" style="1" customWidth="1"/>
    <col min="15717" max="15718" width="13.7109375" style="1" customWidth="1"/>
    <col min="15719" max="15719" width="65" style="1" customWidth="1"/>
    <col min="15720" max="15720" width="16.85546875" style="1" customWidth="1"/>
    <col min="15721" max="15964" width="9.140625" style="1"/>
    <col min="15965" max="15965" width="6.28515625" style="1" customWidth="1"/>
    <col min="15966" max="15966" width="15.7109375" style="1" customWidth="1"/>
    <col min="15967" max="15967" width="32.28515625" style="1" customWidth="1"/>
    <col min="15968" max="15968" width="9.140625" style="1" customWidth="1"/>
    <col min="15969" max="15969" width="10.42578125" style="1" customWidth="1"/>
    <col min="15970" max="15970" width="9.85546875" style="1" customWidth="1"/>
    <col min="15971" max="15971" width="12.140625" style="1" customWidth="1"/>
    <col min="15972" max="15972" width="11.5703125" style="1" customWidth="1"/>
    <col min="15973" max="15974" width="13.7109375" style="1" customWidth="1"/>
    <col min="15975" max="15975" width="65" style="1" customWidth="1"/>
    <col min="15976" max="15976" width="16.85546875" style="1" customWidth="1"/>
    <col min="15977" max="16220" width="9.140625" style="1"/>
    <col min="16221" max="16221" width="6.28515625" style="1" customWidth="1"/>
    <col min="16222" max="16222" width="15.7109375" style="1" customWidth="1"/>
    <col min="16223" max="16223" width="32.28515625" style="1" customWidth="1"/>
    <col min="16224" max="16224" width="9.140625" style="1" customWidth="1"/>
    <col min="16225" max="16225" width="10.42578125" style="1" customWidth="1"/>
    <col min="16226" max="16226" width="9.85546875" style="1" customWidth="1"/>
    <col min="16227" max="16227" width="12.140625" style="1" customWidth="1"/>
    <col min="16228" max="16228" width="11.5703125" style="1" customWidth="1"/>
    <col min="16229" max="16230" width="13.7109375" style="1" customWidth="1"/>
    <col min="16231" max="16231" width="65" style="1" customWidth="1"/>
    <col min="16232" max="16232" width="16.85546875" style="1" customWidth="1"/>
    <col min="16233" max="16384" width="9.140625" style="1"/>
  </cols>
  <sheetData>
    <row r="1" spans="1:183" x14ac:dyDescent="0.25">
      <c r="A1" s="8"/>
      <c r="B1" s="6"/>
      <c r="C1" s="45"/>
      <c r="D1" s="178"/>
      <c r="E1" s="178"/>
      <c r="F1" s="178"/>
      <c r="G1" s="178"/>
      <c r="H1" s="178"/>
      <c r="I1" s="178"/>
      <c r="J1" s="178"/>
      <c r="K1" s="178"/>
      <c r="L1" s="178"/>
      <c r="M1" s="178"/>
      <c r="N1" s="178"/>
      <c r="O1" s="178"/>
      <c r="P1" s="178"/>
      <c r="Q1" s="178"/>
      <c r="R1" s="178"/>
      <c r="S1" s="178"/>
      <c r="T1" s="146"/>
      <c r="U1" s="146"/>
      <c r="V1" s="146"/>
      <c r="W1" s="146"/>
      <c r="X1" s="146"/>
      <c r="Y1" s="146"/>
      <c r="Z1" s="146"/>
      <c r="AA1" s="146"/>
      <c r="AB1" s="146"/>
      <c r="AC1" s="178"/>
      <c r="AD1" s="146"/>
      <c r="AE1" s="10"/>
      <c r="AF1" s="10"/>
      <c r="AG1" s="10"/>
      <c r="AH1" s="10"/>
      <c r="AI1" s="10"/>
      <c r="AJ1" s="10"/>
      <c r="AK1" s="10"/>
      <c r="AL1" s="10"/>
      <c r="AM1" s="10"/>
      <c r="AN1" s="45"/>
      <c r="AO1" s="10"/>
      <c r="AP1" s="10"/>
      <c r="AQ1" s="10"/>
      <c r="AR1" s="10"/>
      <c r="AS1" s="10"/>
      <c r="AT1" s="10"/>
      <c r="AU1" s="10"/>
      <c r="AV1" s="10"/>
      <c r="AW1" s="10"/>
      <c r="AX1" s="10"/>
      <c r="AY1" s="10"/>
      <c r="AZ1" s="10"/>
      <c r="BA1" s="10"/>
      <c r="BB1" s="10"/>
      <c r="BC1" s="10"/>
      <c r="BD1" s="10"/>
      <c r="BE1" s="10"/>
      <c r="BF1" s="10"/>
      <c r="BG1" s="10"/>
      <c r="BH1" s="10"/>
      <c r="BI1" s="10"/>
      <c r="BJ1" s="10"/>
      <c r="BK1" s="10"/>
      <c r="BL1" s="10"/>
      <c r="BM1" s="10"/>
      <c r="BN1" s="10"/>
      <c r="BO1" s="10"/>
      <c r="BP1" s="10"/>
      <c r="BQ1" s="10"/>
      <c r="BR1" s="10"/>
      <c r="BS1" s="10"/>
      <c r="BT1" s="10"/>
      <c r="BU1" s="10"/>
      <c r="BV1" s="10"/>
      <c r="BW1" s="10"/>
      <c r="BX1" s="10"/>
      <c r="BY1" s="10"/>
      <c r="BZ1" s="10"/>
      <c r="CA1" s="10"/>
      <c r="CB1" s="10"/>
      <c r="CC1" s="10"/>
      <c r="CD1" s="10"/>
      <c r="CE1" s="10"/>
      <c r="CF1" s="10"/>
      <c r="CG1" s="10"/>
      <c r="CH1" s="10"/>
      <c r="CI1" s="10"/>
      <c r="CJ1" s="10"/>
      <c r="CK1" s="10"/>
      <c r="CL1" s="10"/>
      <c r="CM1" s="10"/>
      <c r="CN1" s="10"/>
      <c r="CO1" s="10"/>
      <c r="CP1" s="10"/>
      <c r="CQ1" s="10"/>
      <c r="CR1" s="10"/>
      <c r="CS1" s="10"/>
      <c r="CT1" s="10"/>
      <c r="CU1" s="10"/>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s="10"/>
      <c r="DY1" s="10"/>
      <c r="DZ1" s="10"/>
      <c r="EA1" s="10"/>
      <c r="EB1" s="10"/>
      <c r="EC1" s="10"/>
      <c r="ED1" s="10"/>
      <c r="EE1" s="10"/>
      <c r="EF1" s="10"/>
      <c r="EG1" s="10"/>
      <c r="EH1" s="10"/>
      <c r="EI1" s="10"/>
      <c r="EJ1" s="10"/>
      <c r="EK1" s="10"/>
      <c r="EL1" s="10"/>
      <c r="EM1" s="10"/>
      <c r="EN1" s="10"/>
      <c r="EO1" s="10"/>
      <c r="EP1" s="10"/>
      <c r="EQ1" s="10"/>
      <c r="ER1" s="10"/>
      <c r="ES1" s="10"/>
      <c r="ET1" s="10"/>
      <c r="EU1" s="10"/>
      <c r="EV1" s="10"/>
      <c r="EW1" s="10"/>
      <c r="EX1" s="10"/>
      <c r="EY1" s="10"/>
      <c r="EZ1" s="10"/>
      <c r="FA1" s="10"/>
      <c r="FB1" s="10"/>
      <c r="FC1" s="10"/>
      <c r="FD1" s="10"/>
      <c r="FE1" s="10"/>
      <c r="FF1" s="10"/>
      <c r="FG1" s="10"/>
      <c r="FH1" s="10"/>
      <c r="FI1" s="10"/>
      <c r="FJ1" s="10"/>
      <c r="FK1" s="10"/>
      <c r="FL1" s="10"/>
      <c r="FM1" s="10"/>
      <c r="FN1" s="10"/>
      <c r="FO1" s="10"/>
      <c r="FP1" s="10"/>
      <c r="FQ1" s="10"/>
      <c r="FR1" s="11"/>
      <c r="FS1" s="42"/>
      <c r="FT1" s="5"/>
      <c r="FU1" s="5"/>
      <c r="FV1" s="5"/>
      <c r="FW1" s="5"/>
      <c r="FX1" s="5"/>
      <c r="FY1" s="7"/>
      <c r="FZ1" s="5"/>
      <c r="GA1" s="5"/>
    </row>
    <row r="2" spans="1:183" x14ac:dyDescent="0.25">
      <c r="A2" s="8"/>
      <c r="B2" s="6"/>
      <c r="C2" s="45"/>
      <c r="D2" s="178"/>
      <c r="E2" s="178"/>
      <c r="F2" s="178"/>
      <c r="G2" s="178"/>
      <c r="H2" s="178"/>
      <c r="I2" s="178"/>
      <c r="J2" s="178"/>
      <c r="K2" s="178"/>
      <c r="L2" s="178"/>
      <c r="M2" s="178"/>
      <c r="N2" s="178"/>
      <c r="O2" s="178"/>
      <c r="P2" s="178"/>
      <c r="Q2" s="178"/>
      <c r="R2" s="178"/>
      <c r="S2" s="178"/>
      <c r="T2" s="146"/>
      <c r="U2" s="146"/>
      <c r="V2" s="146"/>
      <c r="W2" s="146"/>
      <c r="X2" s="146"/>
      <c r="Y2" s="146"/>
      <c r="Z2" s="146"/>
      <c r="AA2" s="146"/>
      <c r="AB2" s="146"/>
      <c r="AC2" s="178"/>
      <c r="AD2" s="146"/>
      <c r="AE2" s="10"/>
      <c r="AF2" s="10"/>
      <c r="AG2" s="10"/>
      <c r="AH2" s="10"/>
      <c r="AI2" s="10"/>
      <c r="AJ2" s="10"/>
      <c r="AK2" s="10"/>
      <c r="AL2" s="10"/>
      <c r="AM2" s="10"/>
      <c r="AN2" s="45"/>
      <c r="AO2" s="10"/>
      <c r="AP2" s="10"/>
      <c r="AQ2" s="10"/>
      <c r="AR2" s="10"/>
      <c r="AS2" s="10"/>
      <c r="AT2" s="10"/>
      <c r="AU2" s="10"/>
      <c r="AV2" s="10"/>
      <c r="AW2" s="10"/>
      <c r="AX2" s="10"/>
      <c r="AY2" s="10"/>
      <c r="AZ2" s="10"/>
      <c r="BA2" s="10"/>
      <c r="BB2" s="10"/>
      <c r="BC2" s="10"/>
      <c r="BD2" s="10"/>
      <c r="BE2" s="10"/>
      <c r="BF2" s="10"/>
      <c r="BG2" s="10"/>
      <c r="BH2" s="10"/>
      <c r="BI2" s="10"/>
      <c r="BJ2" s="10"/>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10"/>
      <c r="CQ2" s="10"/>
      <c r="CR2" s="10"/>
      <c r="CS2" s="10"/>
      <c r="CT2" s="10"/>
      <c r="CU2" s="10"/>
      <c r="CV2" s="10"/>
      <c r="CW2" s="10"/>
      <c r="CX2" s="10"/>
      <c r="CY2" s="10"/>
      <c r="CZ2" s="10"/>
      <c r="DA2" s="10"/>
      <c r="DB2" s="10"/>
      <c r="DC2" s="10"/>
      <c r="DD2" s="10"/>
      <c r="DE2" s="10"/>
      <c r="DF2" s="10"/>
      <c r="DG2" s="10"/>
      <c r="DH2" s="10"/>
      <c r="DI2" s="10"/>
      <c r="DJ2" s="10"/>
      <c r="DK2" s="10"/>
      <c r="DL2" s="10"/>
      <c r="DM2" s="10"/>
      <c r="DN2" s="10"/>
      <c r="DO2" s="10"/>
      <c r="DP2" s="10"/>
      <c r="DQ2" s="10"/>
      <c r="DR2" s="10"/>
      <c r="DS2" s="10"/>
      <c r="DT2" s="10"/>
      <c r="DU2" s="10"/>
      <c r="DV2" s="10"/>
      <c r="DW2" s="10"/>
      <c r="DX2" s="10"/>
      <c r="DY2" s="10"/>
      <c r="DZ2" s="10"/>
      <c r="EA2" s="10"/>
      <c r="EB2" s="10"/>
      <c r="EC2" s="10"/>
      <c r="ED2" s="10"/>
      <c r="EE2" s="10"/>
      <c r="EF2" s="10"/>
      <c r="EG2" s="10"/>
      <c r="EH2" s="10"/>
      <c r="EI2" s="10"/>
      <c r="EJ2" s="10"/>
      <c r="EK2" s="10"/>
      <c r="EL2" s="10"/>
      <c r="EM2" s="10"/>
      <c r="EN2" s="10"/>
      <c r="EO2" s="10"/>
      <c r="EP2" s="10"/>
      <c r="EQ2" s="10"/>
      <c r="ER2" s="10"/>
      <c r="ES2" s="10"/>
      <c r="ET2" s="10"/>
      <c r="EU2" s="10"/>
      <c r="EV2" s="10"/>
      <c r="EW2" s="10"/>
      <c r="EX2" s="10"/>
      <c r="EY2" s="10"/>
      <c r="EZ2" s="10"/>
      <c r="FA2" s="10"/>
      <c r="FB2" s="10"/>
      <c r="FC2" s="10"/>
      <c r="FD2" s="10"/>
      <c r="FE2" s="10"/>
      <c r="FF2" s="10"/>
      <c r="FG2" s="10"/>
      <c r="FH2" s="10"/>
      <c r="FI2" s="10"/>
      <c r="FJ2" s="10"/>
      <c r="FK2" s="10"/>
      <c r="FL2" s="10"/>
      <c r="FM2" s="10"/>
      <c r="FN2" s="10"/>
      <c r="FO2" s="10"/>
      <c r="FP2" s="10"/>
      <c r="FQ2" s="10"/>
      <c r="FR2" s="11"/>
      <c r="FS2" s="42"/>
      <c r="FT2" s="5"/>
      <c r="FU2" s="5"/>
      <c r="FV2" s="5"/>
      <c r="FW2" s="5"/>
      <c r="FX2" s="5"/>
      <c r="FY2" s="7"/>
      <c r="FZ2" s="5"/>
      <c r="GA2" s="5"/>
    </row>
    <row r="3" spans="1:183" x14ac:dyDescent="0.25">
      <c r="A3" s="8"/>
      <c r="B3" s="6"/>
      <c r="C3" s="45"/>
      <c r="D3" s="178"/>
      <c r="E3" s="178"/>
      <c r="F3" s="178"/>
      <c r="G3" s="178"/>
      <c r="H3" s="178"/>
      <c r="I3" s="178"/>
      <c r="J3" s="178"/>
      <c r="K3" s="178"/>
      <c r="L3" s="178"/>
      <c r="M3" s="178"/>
      <c r="N3" s="178"/>
      <c r="O3" s="178"/>
      <c r="P3" s="178"/>
      <c r="Q3" s="178"/>
      <c r="R3" s="178"/>
      <c r="S3" s="178"/>
      <c r="T3" s="146"/>
      <c r="U3" s="146"/>
      <c r="V3" s="146"/>
      <c r="W3" s="146"/>
      <c r="X3" s="146"/>
      <c r="Y3" s="146"/>
      <c r="Z3" s="146"/>
      <c r="AA3" s="146"/>
      <c r="AB3" s="146"/>
      <c r="AC3" s="178"/>
      <c r="AD3" s="146"/>
      <c r="AE3" s="10"/>
      <c r="AF3" s="10"/>
      <c r="AG3" s="10"/>
      <c r="AH3" s="10"/>
      <c r="AI3" s="10"/>
      <c r="AJ3" s="10"/>
      <c r="AK3" s="10"/>
      <c r="AL3" s="10"/>
      <c r="AM3" s="10"/>
      <c r="AN3" s="45"/>
      <c r="AO3" s="10"/>
      <c r="AP3" s="10"/>
      <c r="AQ3" s="10"/>
      <c r="AR3" s="10"/>
      <c r="AS3" s="10"/>
      <c r="AT3" s="10"/>
      <c r="AU3" s="10"/>
      <c r="AV3" s="10"/>
      <c r="AW3" s="10"/>
      <c r="AX3" s="10"/>
      <c r="AY3" s="10"/>
      <c r="AZ3" s="10"/>
      <c r="BA3" s="10"/>
      <c r="BB3" s="10"/>
      <c r="BC3" s="10"/>
      <c r="BD3" s="10"/>
      <c r="BE3" s="10"/>
      <c r="BF3" s="10"/>
      <c r="BG3" s="10"/>
      <c r="BH3" s="10"/>
      <c r="BI3" s="10"/>
      <c r="BJ3" s="10"/>
      <c r="BK3" s="10"/>
      <c r="BL3" s="10"/>
      <c r="BM3" s="10"/>
      <c r="BN3" s="10"/>
      <c r="BO3" s="10"/>
      <c r="BP3" s="10"/>
      <c r="BQ3" s="10"/>
      <c r="BR3" s="10"/>
      <c r="BS3" s="10"/>
      <c r="BT3" s="10"/>
      <c r="BU3" s="10"/>
      <c r="BV3" s="10"/>
      <c r="BW3" s="10"/>
      <c r="BX3" s="10"/>
      <c r="BY3" s="10"/>
      <c r="BZ3" s="10"/>
      <c r="CA3" s="10"/>
      <c r="CB3" s="10"/>
      <c r="CC3" s="10"/>
      <c r="CD3" s="10"/>
      <c r="CE3" s="10"/>
      <c r="CF3" s="10"/>
      <c r="CG3" s="10"/>
      <c r="CH3" s="10"/>
      <c r="CI3" s="10"/>
      <c r="CJ3" s="10"/>
      <c r="CK3" s="10"/>
      <c r="CL3" s="10"/>
      <c r="CM3" s="10"/>
      <c r="CN3" s="10"/>
      <c r="CO3" s="10"/>
      <c r="CP3" s="10"/>
      <c r="CQ3" s="10"/>
      <c r="CR3" s="10"/>
      <c r="CS3" s="10"/>
      <c r="CT3" s="10"/>
      <c r="CU3" s="10"/>
      <c r="CV3" s="10"/>
      <c r="CW3" s="10"/>
      <c r="CX3" s="10"/>
      <c r="CY3" s="10"/>
      <c r="CZ3" s="10"/>
      <c r="DA3" s="10"/>
      <c r="DB3" s="10"/>
      <c r="DC3" s="10"/>
      <c r="DD3" s="10"/>
      <c r="DE3" s="10"/>
      <c r="DF3" s="10"/>
      <c r="DG3" s="10"/>
      <c r="DH3" s="10"/>
      <c r="DI3" s="10"/>
      <c r="DJ3" s="10"/>
      <c r="DK3" s="10"/>
      <c r="DL3" s="10"/>
      <c r="DM3" s="10"/>
      <c r="DN3" s="10"/>
      <c r="DO3" s="10"/>
      <c r="DP3" s="10"/>
      <c r="DQ3" s="10"/>
      <c r="DR3" s="10"/>
      <c r="DS3" s="10"/>
      <c r="DT3" s="10"/>
      <c r="DU3" s="10"/>
      <c r="DV3" s="10"/>
      <c r="DW3" s="10"/>
      <c r="DX3" s="10"/>
      <c r="DY3" s="10"/>
      <c r="DZ3" s="10"/>
      <c r="EA3" s="10"/>
      <c r="EB3" s="10"/>
      <c r="EC3" s="10"/>
      <c r="ED3" s="10"/>
      <c r="EE3" s="10"/>
      <c r="EF3" s="10"/>
      <c r="EG3" s="10"/>
      <c r="EH3" s="10"/>
      <c r="EI3" s="10"/>
      <c r="EJ3" s="10"/>
      <c r="EK3" s="10"/>
      <c r="EL3" s="10"/>
      <c r="EM3" s="10"/>
      <c r="EN3" s="10"/>
      <c r="EO3" s="10"/>
      <c r="EP3" s="10"/>
      <c r="EQ3" s="10"/>
      <c r="ER3" s="10"/>
      <c r="ES3" s="10"/>
      <c r="ET3" s="10"/>
      <c r="EU3" s="10"/>
      <c r="EV3" s="10"/>
      <c r="EW3" s="10"/>
      <c r="EX3" s="10"/>
      <c r="EY3" s="10"/>
      <c r="EZ3" s="10"/>
      <c r="FA3" s="10"/>
      <c r="FB3" s="10"/>
      <c r="FC3" s="10"/>
      <c r="FD3" s="10"/>
      <c r="FE3" s="10"/>
      <c r="FF3" s="10"/>
      <c r="FG3" s="10"/>
      <c r="FH3" s="10"/>
      <c r="FI3" s="10"/>
      <c r="FJ3" s="10"/>
      <c r="FK3" s="10"/>
      <c r="FL3" s="10"/>
      <c r="FM3" s="10"/>
      <c r="FN3" s="10"/>
      <c r="FO3" s="10"/>
      <c r="FP3" s="10"/>
      <c r="FQ3" s="10"/>
      <c r="FR3" s="11"/>
      <c r="FS3" s="42"/>
      <c r="FT3" s="5"/>
      <c r="FU3" s="5"/>
      <c r="FV3" s="5"/>
      <c r="FW3" s="5"/>
      <c r="FX3" s="5"/>
      <c r="FY3" s="7"/>
      <c r="FZ3" s="5"/>
      <c r="GA3" s="5"/>
    </row>
    <row r="4" spans="1:183" x14ac:dyDescent="0.25">
      <c r="A4" s="8"/>
      <c r="B4" s="6"/>
      <c r="C4" s="45"/>
      <c r="D4" s="178"/>
      <c r="E4" s="178"/>
      <c r="F4" s="178"/>
      <c r="G4" s="178"/>
      <c r="H4" s="178"/>
      <c r="I4" s="178"/>
      <c r="J4" s="178"/>
      <c r="K4" s="178"/>
      <c r="L4" s="178"/>
      <c r="M4" s="178"/>
      <c r="N4" s="178"/>
      <c r="O4" s="178"/>
      <c r="P4" s="178"/>
      <c r="Q4" s="178"/>
      <c r="R4" s="178"/>
      <c r="S4" s="178"/>
      <c r="T4" s="146"/>
      <c r="U4" s="146"/>
      <c r="V4" s="146"/>
      <c r="W4" s="146"/>
      <c r="X4" s="146"/>
      <c r="Y4" s="146"/>
      <c r="Z4" s="146"/>
      <c r="AA4" s="146"/>
      <c r="AB4" s="146"/>
      <c r="AC4" s="178"/>
      <c r="AD4" s="146"/>
      <c r="AE4" s="10"/>
      <c r="AF4" s="10"/>
      <c r="AG4" s="10"/>
      <c r="AH4" s="10"/>
      <c r="AI4" s="10"/>
      <c r="AJ4" s="10"/>
      <c r="AK4" s="10"/>
      <c r="AL4" s="10"/>
      <c r="AM4" s="10"/>
      <c r="AN4" s="45"/>
      <c r="AO4" s="10"/>
      <c r="AP4" s="10"/>
      <c r="AQ4" s="10"/>
      <c r="AR4" s="10"/>
      <c r="AS4" s="10"/>
      <c r="AT4" s="10"/>
      <c r="AU4" s="10"/>
      <c r="AV4" s="10"/>
      <c r="AW4" s="10"/>
      <c r="AX4" s="10"/>
      <c r="AY4" s="10"/>
      <c r="AZ4" s="10"/>
      <c r="BA4" s="10"/>
      <c r="BB4" s="10"/>
      <c r="BC4" s="10"/>
      <c r="BD4" s="10"/>
      <c r="BE4" s="10"/>
      <c r="BF4" s="10"/>
      <c r="BG4" s="10"/>
      <c r="BH4" s="10"/>
      <c r="BI4" s="10"/>
      <c r="BJ4" s="10"/>
      <c r="BK4" s="10"/>
      <c r="BL4" s="10"/>
      <c r="BM4" s="10"/>
      <c r="BN4" s="10"/>
      <c r="BO4" s="10"/>
      <c r="BP4" s="10"/>
      <c r="BQ4" s="10"/>
      <c r="BR4" s="10"/>
      <c r="BS4" s="10"/>
      <c r="BT4" s="10"/>
      <c r="BU4" s="10"/>
      <c r="BV4" s="10"/>
      <c r="BW4" s="10"/>
      <c r="BX4" s="10"/>
      <c r="BY4" s="10"/>
      <c r="BZ4" s="10"/>
      <c r="CA4" s="10"/>
      <c r="CB4" s="10"/>
      <c r="CC4" s="10"/>
      <c r="CD4" s="10"/>
      <c r="CE4" s="10"/>
      <c r="CF4" s="10"/>
      <c r="CG4" s="10"/>
      <c r="CH4" s="10"/>
      <c r="CI4" s="10"/>
      <c r="CJ4" s="10"/>
      <c r="CK4" s="10"/>
      <c r="CL4" s="10"/>
      <c r="CM4" s="10"/>
      <c r="CN4" s="10"/>
      <c r="CO4" s="10"/>
      <c r="CP4" s="10"/>
      <c r="CQ4" s="10"/>
      <c r="CR4" s="10"/>
      <c r="CS4" s="10"/>
      <c r="CT4" s="10"/>
      <c r="CU4" s="10"/>
      <c r="CV4" s="10"/>
      <c r="CW4" s="10"/>
      <c r="CX4" s="10"/>
      <c r="CY4" s="10"/>
      <c r="CZ4" s="10"/>
      <c r="DA4" s="10"/>
      <c r="DB4" s="10"/>
      <c r="DC4" s="10"/>
      <c r="DD4" s="10"/>
      <c r="DE4" s="10"/>
      <c r="DF4" s="10"/>
      <c r="DG4" s="10"/>
      <c r="DH4" s="10"/>
      <c r="DI4" s="10"/>
      <c r="DJ4" s="10"/>
      <c r="DK4" s="10"/>
      <c r="DL4" s="10"/>
      <c r="DM4" s="10"/>
      <c r="DN4" s="10"/>
      <c r="DO4" s="10"/>
      <c r="DP4" s="10"/>
      <c r="DQ4" s="10"/>
      <c r="DR4" s="10"/>
      <c r="DS4" s="10"/>
      <c r="DT4" s="10"/>
      <c r="DU4" s="10"/>
      <c r="DV4" s="10"/>
      <c r="DW4" s="10"/>
      <c r="DX4" s="10"/>
      <c r="DY4" s="10"/>
      <c r="DZ4" s="10"/>
      <c r="EA4" s="10"/>
      <c r="EB4" s="10"/>
      <c r="EC4" s="10"/>
      <c r="ED4" s="10"/>
      <c r="EE4" s="10"/>
      <c r="EF4" s="10"/>
      <c r="EG4" s="10"/>
      <c r="EH4" s="10"/>
      <c r="EI4" s="10"/>
      <c r="EJ4" s="10"/>
      <c r="EK4" s="10"/>
      <c r="EL4" s="10"/>
      <c r="EM4" s="10"/>
      <c r="EN4" s="10"/>
      <c r="EO4" s="10"/>
      <c r="EP4" s="10"/>
      <c r="EQ4" s="10"/>
      <c r="ER4" s="10"/>
      <c r="ES4" s="10"/>
      <c r="ET4" s="10"/>
      <c r="EU4" s="10"/>
      <c r="EV4" s="10"/>
      <c r="EW4" s="10"/>
      <c r="EX4" s="10"/>
      <c r="EY4" s="10"/>
      <c r="EZ4" s="10"/>
      <c r="FA4" s="10"/>
      <c r="FB4" s="10"/>
      <c r="FC4" s="10"/>
      <c r="FD4" s="10"/>
      <c r="FE4" s="10"/>
      <c r="FF4" s="10"/>
      <c r="FG4" s="10"/>
      <c r="FH4" s="10"/>
      <c r="FI4" s="10"/>
      <c r="FJ4" s="10"/>
      <c r="FK4" s="10"/>
      <c r="FL4" s="10"/>
      <c r="FM4" s="10"/>
      <c r="FN4" s="10"/>
      <c r="FO4" s="10"/>
      <c r="FP4" s="10"/>
      <c r="FQ4" s="10"/>
      <c r="FR4" s="11"/>
      <c r="FS4" s="42"/>
      <c r="FT4" s="5"/>
      <c r="FU4" s="5"/>
      <c r="FV4" s="5"/>
      <c r="FW4" s="5"/>
      <c r="FX4" s="5"/>
      <c r="FY4" s="7"/>
      <c r="FZ4" s="5"/>
      <c r="GA4" s="5"/>
    </row>
    <row r="5" spans="1:183" x14ac:dyDescent="0.25">
      <c r="A5" s="6"/>
      <c r="B5" s="8"/>
      <c r="C5" s="45"/>
      <c r="D5" s="178"/>
      <c r="E5" s="178"/>
      <c r="F5" s="178"/>
      <c r="G5" s="178"/>
      <c r="H5" s="178"/>
      <c r="I5" s="178"/>
      <c r="J5" s="178"/>
      <c r="K5" s="178"/>
      <c r="L5" s="178"/>
      <c r="M5" s="178"/>
      <c r="N5" s="178"/>
      <c r="O5" s="178"/>
      <c r="P5" s="178"/>
      <c r="Q5" s="178"/>
      <c r="R5" s="178"/>
      <c r="S5" s="178"/>
      <c r="T5" s="146"/>
      <c r="U5" s="146"/>
      <c r="V5" s="146"/>
      <c r="W5" s="146"/>
      <c r="X5" s="146"/>
      <c r="Y5" s="146"/>
      <c r="Z5" s="146"/>
      <c r="AA5" s="146"/>
      <c r="AB5" s="146"/>
      <c r="AC5" s="178"/>
      <c r="AD5" s="146"/>
      <c r="AE5" s="10"/>
      <c r="AF5" s="10"/>
      <c r="AG5" s="10"/>
      <c r="AH5" s="10"/>
      <c r="AI5" s="10"/>
      <c r="AJ5" s="10"/>
      <c r="AK5" s="10"/>
      <c r="AL5" s="10"/>
      <c r="AM5" s="10"/>
      <c r="AN5" s="45"/>
      <c r="AO5" s="10"/>
      <c r="AP5" s="10"/>
      <c r="AQ5" s="10"/>
      <c r="AR5" s="10"/>
      <c r="AS5" s="10"/>
      <c r="AT5" s="10"/>
      <c r="AU5" s="10"/>
      <c r="AV5" s="10"/>
      <c r="AW5" s="10"/>
      <c r="AX5" s="10"/>
      <c r="AY5" s="10"/>
      <c r="AZ5" s="10"/>
      <c r="BA5" s="10"/>
      <c r="BB5" s="10"/>
      <c r="BC5" s="10"/>
      <c r="BD5" s="10"/>
      <c r="BE5" s="10"/>
      <c r="BF5" s="10"/>
      <c r="BG5" s="10"/>
      <c r="BH5" s="10"/>
      <c r="BI5" s="10"/>
      <c r="BJ5" s="10"/>
      <c r="BK5" s="10"/>
      <c r="BL5" s="10"/>
      <c r="BM5" s="10"/>
      <c r="BN5" s="10"/>
      <c r="BO5" s="10"/>
      <c r="BP5" s="10"/>
      <c r="BQ5" s="10"/>
      <c r="BR5" s="10"/>
      <c r="BS5" s="10"/>
      <c r="BT5" s="10"/>
      <c r="BU5" s="10"/>
      <c r="BV5" s="10"/>
      <c r="BW5" s="10"/>
      <c r="BX5" s="10"/>
      <c r="BY5" s="10"/>
      <c r="BZ5" s="10"/>
      <c r="CA5" s="10"/>
      <c r="CB5" s="10"/>
      <c r="CC5" s="10"/>
      <c r="CD5" s="10"/>
      <c r="CE5" s="10"/>
      <c r="CF5" s="10"/>
      <c r="CG5" s="10"/>
      <c r="CH5" s="10"/>
      <c r="CI5" s="10"/>
      <c r="CJ5" s="10"/>
      <c r="CK5" s="10"/>
      <c r="CL5" s="10"/>
      <c r="CM5" s="10"/>
      <c r="CN5" s="10"/>
      <c r="CO5" s="10"/>
      <c r="CP5" s="10"/>
      <c r="CQ5" s="10"/>
      <c r="CR5" s="10"/>
      <c r="CS5" s="10"/>
      <c r="CT5" s="10"/>
      <c r="CU5" s="10"/>
      <c r="CV5" s="10"/>
      <c r="CW5" s="10"/>
      <c r="CX5" s="10"/>
      <c r="CY5" s="10"/>
      <c r="CZ5" s="10"/>
      <c r="DA5" s="10"/>
      <c r="DB5" s="10"/>
      <c r="DC5" s="10"/>
      <c r="DD5" s="10"/>
      <c r="DE5" s="10"/>
      <c r="DF5" s="10"/>
      <c r="DG5" s="10"/>
      <c r="DH5" s="10"/>
      <c r="DI5" s="10"/>
      <c r="DJ5" s="10"/>
      <c r="DK5" s="10"/>
      <c r="DL5" s="10"/>
      <c r="DM5" s="10"/>
      <c r="DN5" s="10"/>
      <c r="DO5" s="10"/>
      <c r="DP5" s="10"/>
      <c r="DQ5" s="10"/>
      <c r="DR5" s="10"/>
      <c r="DS5" s="10"/>
      <c r="DT5" s="10"/>
      <c r="DU5" s="10"/>
      <c r="DV5" s="10"/>
      <c r="DW5" s="10"/>
      <c r="DX5" s="10"/>
      <c r="DY5" s="10"/>
      <c r="DZ5" s="10"/>
      <c r="EA5" s="10"/>
      <c r="EB5" s="10"/>
      <c r="EC5" s="10"/>
      <c r="ED5" s="10"/>
      <c r="EE5" s="10"/>
      <c r="EF5" s="10"/>
      <c r="EG5" s="10"/>
      <c r="EH5" s="10"/>
      <c r="EI5" s="10"/>
      <c r="EJ5" s="10"/>
      <c r="EK5" s="10"/>
      <c r="EL5" s="10"/>
      <c r="EM5" s="10"/>
      <c r="EN5" s="10"/>
      <c r="EO5" s="10"/>
      <c r="EP5" s="10"/>
      <c r="EQ5" s="10"/>
      <c r="ER5" s="10"/>
      <c r="ES5" s="10"/>
      <c r="ET5" s="10"/>
      <c r="EU5" s="10"/>
      <c r="EV5" s="10"/>
      <c r="EW5" s="10"/>
      <c r="EX5" s="10"/>
      <c r="EY5" s="10"/>
      <c r="EZ5" s="10"/>
      <c r="FA5" s="10"/>
      <c r="FB5" s="10"/>
      <c r="FC5" s="10"/>
      <c r="FD5" s="10"/>
      <c r="FE5" s="10"/>
      <c r="FF5" s="10"/>
      <c r="FG5" s="10"/>
      <c r="FH5" s="10"/>
      <c r="FI5" s="10"/>
      <c r="FJ5" s="10"/>
      <c r="FK5" s="10"/>
      <c r="FL5" s="10"/>
      <c r="FM5" s="10"/>
      <c r="FN5" s="10"/>
      <c r="FO5" s="10"/>
      <c r="FP5" s="10"/>
      <c r="FQ5" s="10"/>
      <c r="FR5" s="11"/>
      <c r="FS5" s="42"/>
      <c r="FT5" s="5"/>
      <c r="FU5" s="5"/>
      <c r="FV5" s="5"/>
      <c r="FW5" s="5"/>
      <c r="FX5" s="5"/>
      <c r="FY5" s="7"/>
      <c r="FZ5" s="5"/>
      <c r="GA5" s="12"/>
    </row>
    <row r="6" spans="1:183" s="148" customFormat="1" ht="27" customHeight="1" x14ac:dyDescent="0.25">
      <c r="A6" s="467"/>
      <c r="B6" s="467"/>
      <c r="C6" s="467"/>
      <c r="D6" s="467"/>
      <c r="E6" s="467"/>
      <c r="F6" s="467"/>
      <c r="G6" s="467"/>
      <c r="H6" s="467"/>
      <c r="I6" s="467"/>
      <c r="J6" s="467"/>
      <c r="K6" s="467"/>
      <c r="L6" s="467"/>
      <c r="M6" s="467"/>
      <c r="N6" s="467"/>
      <c r="O6" s="467"/>
      <c r="P6" s="467"/>
      <c r="Q6" s="467"/>
      <c r="R6" s="467"/>
      <c r="S6" s="467"/>
      <c r="T6" s="467"/>
      <c r="U6" s="467"/>
      <c r="V6" s="467"/>
      <c r="W6" s="467"/>
      <c r="X6" s="467"/>
      <c r="Y6" s="467"/>
      <c r="Z6" s="467"/>
      <c r="AA6" s="467"/>
      <c r="AB6" s="467"/>
      <c r="AC6" s="467"/>
      <c r="AD6" s="467"/>
      <c r="AE6" s="467"/>
      <c r="AF6" s="467"/>
      <c r="AG6" s="467"/>
      <c r="AH6" s="467"/>
      <c r="AI6" s="467"/>
      <c r="AJ6" s="467"/>
      <c r="AK6" s="467"/>
      <c r="AL6" s="467"/>
      <c r="AM6" s="467"/>
      <c r="AN6" s="467"/>
      <c r="AO6" s="147"/>
      <c r="AP6" s="147"/>
      <c r="AQ6" s="147"/>
      <c r="AR6" s="147"/>
      <c r="AS6" s="147"/>
      <c r="AT6" s="147"/>
      <c r="AU6" s="147"/>
      <c r="AV6" s="147"/>
      <c r="AW6" s="147"/>
      <c r="AX6" s="147"/>
      <c r="AY6" s="147"/>
      <c r="AZ6" s="147"/>
      <c r="BA6" s="147"/>
      <c r="BB6" s="147"/>
      <c r="BC6" s="147"/>
      <c r="BD6" s="147"/>
      <c r="BE6" s="147"/>
      <c r="BF6" s="147"/>
      <c r="BG6" s="147"/>
      <c r="BH6" s="147"/>
      <c r="BI6" s="147"/>
      <c r="BJ6" s="147"/>
      <c r="BK6" s="147"/>
      <c r="BL6" s="147"/>
      <c r="BM6" s="147"/>
      <c r="BN6" s="147"/>
      <c r="BO6" s="147"/>
      <c r="BP6" s="147"/>
      <c r="BQ6" s="147"/>
      <c r="BR6" s="147"/>
      <c r="BS6" s="147"/>
      <c r="BT6" s="147"/>
      <c r="BU6" s="147"/>
      <c r="BV6" s="147"/>
      <c r="BW6" s="147"/>
      <c r="BX6" s="147"/>
      <c r="BY6" s="147"/>
      <c r="BZ6" s="147"/>
      <c r="CA6" s="147"/>
      <c r="CB6" s="147"/>
      <c r="CC6" s="147"/>
      <c r="CD6" s="147"/>
      <c r="CE6" s="147"/>
      <c r="CF6" s="147"/>
      <c r="CG6" s="147"/>
      <c r="CH6" s="147"/>
      <c r="CI6" s="147"/>
      <c r="CJ6" s="147"/>
      <c r="CK6" s="147"/>
      <c r="CL6" s="147"/>
      <c r="CM6" s="147"/>
      <c r="CN6" s="147"/>
      <c r="CO6" s="147"/>
      <c r="CP6" s="147"/>
      <c r="CQ6" s="147"/>
      <c r="CR6" s="147"/>
      <c r="CS6" s="147"/>
      <c r="CT6" s="147"/>
      <c r="CU6" s="147"/>
      <c r="CV6" s="147"/>
      <c r="CW6" s="147"/>
      <c r="CX6" s="147"/>
      <c r="CY6" s="147"/>
      <c r="CZ6" s="147"/>
      <c r="DA6" s="147"/>
      <c r="DB6" s="147"/>
      <c r="DC6" s="147"/>
      <c r="DD6" s="147"/>
      <c r="DE6" s="147"/>
      <c r="DF6" s="147"/>
      <c r="DG6" s="147"/>
      <c r="DH6" s="147"/>
      <c r="DI6" s="147"/>
      <c r="DJ6" s="147"/>
      <c r="DK6" s="147"/>
      <c r="DL6" s="147"/>
      <c r="DM6" s="147"/>
      <c r="DN6" s="147"/>
      <c r="DO6" s="147"/>
      <c r="DP6" s="147"/>
      <c r="DQ6" s="147"/>
      <c r="DR6" s="147"/>
      <c r="DS6" s="147"/>
      <c r="DT6" s="147"/>
      <c r="DU6" s="147"/>
      <c r="DV6" s="147"/>
      <c r="DW6" s="147"/>
      <c r="DX6" s="147"/>
      <c r="DY6" s="147"/>
      <c r="DZ6" s="147"/>
      <c r="EA6" s="147"/>
      <c r="EB6" s="147"/>
      <c r="EC6" s="147"/>
      <c r="ED6" s="147"/>
      <c r="EE6" s="147"/>
      <c r="EF6" s="147"/>
      <c r="EG6" s="147"/>
      <c r="EH6" s="147"/>
      <c r="EI6" s="147"/>
      <c r="EJ6" s="147"/>
      <c r="EK6" s="147"/>
      <c r="EL6" s="147"/>
      <c r="EM6" s="147"/>
      <c r="EN6" s="147"/>
      <c r="EO6" s="147"/>
      <c r="EP6" s="147"/>
      <c r="EQ6" s="147"/>
      <c r="ER6" s="147"/>
      <c r="ES6" s="147"/>
      <c r="ET6" s="147"/>
      <c r="EU6" s="147"/>
      <c r="EV6" s="147"/>
      <c r="EW6" s="147"/>
      <c r="EX6" s="147"/>
      <c r="EY6" s="147"/>
      <c r="EZ6" s="147"/>
      <c r="FA6" s="147"/>
      <c r="FB6" s="147"/>
      <c r="FC6" s="147"/>
      <c r="FD6" s="147"/>
      <c r="FE6" s="147"/>
      <c r="FF6" s="147"/>
      <c r="FG6" s="147"/>
      <c r="FH6" s="147"/>
      <c r="FI6" s="147"/>
      <c r="FJ6" s="147"/>
      <c r="FK6" s="147"/>
      <c r="FL6" s="147"/>
      <c r="FM6" s="147"/>
      <c r="FN6" s="147"/>
      <c r="FO6" s="147"/>
      <c r="FP6" s="147"/>
      <c r="FQ6" s="147"/>
      <c r="FR6" s="147"/>
      <c r="FS6" s="147"/>
      <c r="FT6" s="147"/>
      <c r="FU6" s="147"/>
      <c r="FV6" s="147"/>
      <c r="FW6" s="147"/>
      <c r="FX6" s="147"/>
      <c r="FY6" s="147"/>
      <c r="FZ6" s="147"/>
      <c r="GA6" s="147"/>
    </row>
    <row r="7" spans="1:183" s="85" customFormat="1" ht="20.25" x14ac:dyDescent="0.25">
      <c r="A7" s="443" t="s">
        <v>24</v>
      </c>
      <c r="B7" s="443"/>
      <c r="C7" s="443"/>
      <c r="D7" s="443"/>
      <c r="E7" s="443"/>
      <c r="F7" s="443"/>
      <c r="G7" s="443"/>
      <c r="H7" s="443"/>
      <c r="I7" s="443"/>
      <c r="J7" s="443"/>
      <c r="K7" s="443"/>
      <c r="L7" s="443"/>
      <c r="M7" s="443"/>
      <c r="N7" s="443"/>
      <c r="O7" s="443"/>
      <c r="P7" s="443"/>
      <c r="Q7" s="443"/>
      <c r="R7" s="443"/>
      <c r="S7" s="443"/>
      <c r="T7" s="443"/>
      <c r="U7" s="443"/>
      <c r="V7" s="443"/>
      <c r="W7" s="443"/>
      <c r="X7" s="443"/>
      <c r="Y7" s="443"/>
      <c r="Z7" s="443"/>
      <c r="AA7" s="443"/>
      <c r="AB7" s="443"/>
      <c r="AC7" s="443"/>
      <c r="AD7" s="84"/>
      <c r="AE7" s="84"/>
      <c r="AF7" s="84"/>
      <c r="AG7" s="84"/>
      <c r="AH7" s="84"/>
      <c r="AI7" s="84"/>
      <c r="AJ7" s="84"/>
      <c r="AK7" s="84"/>
      <c r="AL7" s="84"/>
      <c r="AM7" s="84"/>
      <c r="AN7" s="84"/>
      <c r="AO7" s="84"/>
      <c r="AP7" s="84"/>
      <c r="AQ7" s="84"/>
      <c r="AR7" s="84"/>
      <c r="AS7" s="84"/>
      <c r="AT7" s="84"/>
      <c r="AU7" s="84"/>
      <c r="AV7" s="84"/>
      <c r="AW7" s="84"/>
      <c r="AX7" s="84"/>
      <c r="AY7" s="84"/>
      <c r="AZ7" s="84"/>
      <c r="BA7" s="84"/>
      <c r="BB7" s="84"/>
      <c r="BC7" s="84"/>
      <c r="BD7" s="84"/>
      <c r="BE7" s="84"/>
      <c r="BF7" s="84"/>
      <c r="BG7" s="84"/>
      <c r="BH7" s="84"/>
      <c r="BI7" s="84"/>
      <c r="BJ7" s="84"/>
      <c r="BK7" s="84"/>
      <c r="BL7" s="84"/>
      <c r="BM7" s="84"/>
      <c r="BN7" s="84"/>
      <c r="BO7" s="84"/>
      <c r="BP7" s="84"/>
      <c r="BQ7" s="84"/>
      <c r="BR7" s="84"/>
      <c r="BS7" s="84"/>
      <c r="BT7" s="84"/>
      <c r="BU7" s="84"/>
      <c r="BV7" s="84"/>
      <c r="BW7" s="84"/>
      <c r="BX7" s="84"/>
      <c r="BY7" s="84"/>
      <c r="BZ7" s="84"/>
      <c r="CA7" s="84"/>
      <c r="CB7" s="84"/>
      <c r="CC7" s="84"/>
      <c r="CD7" s="84"/>
      <c r="CE7" s="84"/>
      <c r="CF7" s="84"/>
      <c r="CG7" s="84"/>
      <c r="CH7" s="84"/>
      <c r="CI7" s="84"/>
      <c r="CJ7" s="84"/>
      <c r="CK7" s="84"/>
      <c r="CL7" s="84"/>
      <c r="CM7" s="84"/>
      <c r="CN7" s="84"/>
      <c r="CO7" s="84"/>
      <c r="CP7" s="84"/>
      <c r="CQ7" s="84"/>
      <c r="CR7" s="84"/>
      <c r="CS7" s="84"/>
      <c r="CT7" s="84"/>
      <c r="CU7" s="84"/>
      <c r="CV7" s="84"/>
      <c r="CW7" s="84"/>
      <c r="CX7" s="84"/>
      <c r="CY7" s="84"/>
      <c r="CZ7" s="84"/>
      <c r="DA7" s="84"/>
      <c r="DB7" s="84"/>
      <c r="DC7" s="84"/>
      <c r="DD7" s="84"/>
      <c r="DE7" s="84"/>
      <c r="DF7" s="84"/>
      <c r="DG7" s="84"/>
      <c r="DH7" s="84"/>
      <c r="DI7" s="84"/>
      <c r="DJ7" s="84"/>
      <c r="DK7" s="84"/>
      <c r="DL7" s="84"/>
      <c r="DM7" s="84"/>
      <c r="DN7" s="84"/>
      <c r="DO7" s="84"/>
      <c r="DP7" s="84"/>
      <c r="DQ7" s="84"/>
      <c r="DR7" s="84"/>
      <c r="DS7" s="84"/>
      <c r="DT7" s="84"/>
      <c r="DU7" s="84"/>
      <c r="DV7" s="84"/>
      <c r="DW7" s="84"/>
      <c r="DX7" s="84"/>
      <c r="DY7" s="84"/>
      <c r="DZ7" s="84"/>
      <c r="EA7" s="84"/>
      <c r="EB7" s="84"/>
      <c r="EC7" s="84"/>
      <c r="ED7" s="84"/>
      <c r="EE7" s="84"/>
      <c r="EF7" s="84"/>
      <c r="EG7" s="84"/>
      <c r="EH7" s="84"/>
      <c r="EI7" s="84"/>
      <c r="EJ7" s="84"/>
      <c r="EK7" s="84"/>
      <c r="EL7" s="84"/>
      <c r="EM7" s="84"/>
      <c r="EN7" s="84"/>
      <c r="EO7" s="84"/>
      <c r="EP7" s="84"/>
      <c r="EQ7" s="84"/>
      <c r="ER7" s="84"/>
      <c r="ES7" s="84"/>
      <c r="ET7" s="84"/>
      <c r="EU7" s="84"/>
      <c r="EV7" s="84"/>
      <c r="EW7" s="84"/>
      <c r="EX7" s="84"/>
      <c r="EY7" s="84"/>
      <c r="EZ7" s="84"/>
      <c r="FA7" s="84"/>
      <c r="FB7" s="84"/>
      <c r="FC7" s="84"/>
      <c r="FD7" s="84"/>
      <c r="FE7" s="84"/>
      <c r="FF7" s="84"/>
      <c r="FG7" s="84"/>
      <c r="FH7" s="84"/>
      <c r="FI7" s="84"/>
      <c r="FJ7" s="84"/>
      <c r="FK7" s="84"/>
      <c r="FL7" s="84"/>
      <c r="FM7" s="84"/>
      <c r="FN7" s="84"/>
      <c r="FO7" s="84"/>
      <c r="FP7" s="84"/>
    </row>
    <row r="8" spans="1:183" s="85" customFormat="1" ht="27" customHeight="1" x14ac:dyDescent="0.25">
      <c r="A8" s="444" t="s">
        <v>39</v>
      </c>
      <c r="B8" s="444"/>
      <c r="C8" s="444"/>
      <c r="D8" s="444"/>
      <c r="E8" s="444"/>
      <c r="F8" s="444"/>
      <c r="G8" s="444"/>
      <c r="H8" s="444"/>
      <c r="I8" s="444"/>
      <c r="J8" s="444"/>
      <c r="K8" s="444"/>
      <c r="L8" s="444"/>
      <c r="M8" s="444"/>
      <c r="N8" s="444"/>
      <c r="O8" s="444"/>
      <c r="P8" s="444"/>
      <c r="Q8" s="444"/>
      <c r="R8" s="444"/>
      <c r="S8" s="444"/>
      <c r="T8" s="444"/>
      <c r="U8" s="444"/>
      <c r="V8" s="444"/>
      <c r="W8" s="444"/>
      <c r="X8" s="444"/>
      <c r="Y8" s="444"/>
      <c r="Z8" s="444"/>
      <c r="AA8" s="444"/>
      <c r="AB8" s="444"/>
      <c r="AC8" s="444"/>
    </row>
    <row r="9" spans="1:183" s="85" customFormat="1" ht="21" customHeight="1" x14ac:dyDescent="0.25">
      <c r="A9" s="460" t="s">
        <v>182</v>
      </c>
      <c r="B9" s="461"/>
      <c r="C9" s="461"/>
      <c r="D9" s="461"/>
      <c r="E9" s="461"/>
      <c r="F9" s="461"/>
      <c r="G9" s="461"/>
      <c r="H9" s="461"/>
      <c r="I9" s="461"/>
      <c r="J9" s="461"/>
      <c r="K9" s="461"/>
      <c r="L9" s="461"/>
      <c r="M9" s="461"/>
      <c r="N9" s="461"/>
      <c r="O9" s="461"/>
      <c r="P9" s="461"/>
      <c r="Q9" s="461"/>
      <c r="R9" s="461"/>
      <c r="S9" s="461"/>
      <c r="T9" s="461"/>
      <c r="U9" s="461"/>
      <c r="V9" s="461"/>
      <c r="W9" s="461"/>
      <c r="X9" s="461"/>
      <c r="Y9" s="461"/>
      <c r="Z9" s="461"/>
      <c r="AA9" s="461"/>
      <c r="AB9" s="461"/>
      <c r="AC9" s="461"/>
    </row>
    <row r="10" spans="1:183" s="86" customFormat="1" ht="58.5" customHeight="1" x14ac:dyDescent="0.25">
      <c r="A10" s="445" t="s">
        <v>187</v>
      </c>
      <c r="B10" s="445"/>
      <c r="C10" s="445"/>
      <c r="D10" s="445"/>
      <c r="E10" s="445"/>
      <c r="F10" s="445"/>
      <c r="G10" s="445"/>
      <c r="H10" s="445"/>
      <c r="I10" s="445"/>
      <c r="J10" s="445"/>
      <c r="K10" s="445"/>
      <c r="L10" s="445"/>
      <c r="M10" s="445"/>
      <c r="N10" s="445"/>
      <c r="O10" s="445"/>
      <c r="P10" s="445"/>
      <c r="Q10" s="445"/>
      <c r="R10" s="445"/>
      <c r="S10" s="445"/>
      <c r="T10" s="445"/>
      <c r="U10" s="445"/>
      <c r="V10" s="445"/>
      <c r="W10" s="445"/>
      <c r="X10" s="445"/>
      <c r="Y10" s="445"/>
      <c r="Z10" s="445"/>
      <c r="AA10" s="445"/>
      <c r="AB10" s="445"/>
      <c r="AC10" s="445"/>
    </row>
    <row r="11" spans="1:183" s="86" customFormat="1" ht="58.5" customHeight="1" x14ac:dyDescent="0.25">
      <c r="A11" s="445" t="s">
        <v>188</v>
      </c>
      <c r="B11" s="445"/>
      <c r="C11" s="445"/>
      <c r="D11" s="445"/>
      <c r="E11" s="445"/>
      <c r="F11" s="445"/>
      <c r="G11" s="445"/>
      <c r="H11" s="445"/>
      <c r="I11" s="445"/>
      <c r="J11" s="445"/>
      <c r="K11" s="445"/>
      <c r="L11" s="445"/>
      <c r="M11" s="445"/>
      <c r="N11" s="445"/>
      <c r="O11" s="445"/>
      <c r="P11" s="445"/>
      <c r="Q11" s="445"/>
      <c r="R11" s="445"/>
      <c r="S11" s="445"/>
      <c r="T11" s="445"/>
      <c r="U11" s="445"/>
      <c r="V11" s="445"/>
      <c r="W11" s="445"/>
      <c r="X11" s="445"/>
      <c r="Y11" s="445"/>
      <c r="Z11" s="445"/>
      <c r="AA11" s="445"/>
      <c r="AB11" s="445"/>
      <c r="AC11" s="445"/>
    </row>
    <row r="12" spans="1:183" s="86" customFormat="1" ht="15" customHeight="1" x14ac:dyDescent="0.25">
      <c r="A12" s="87"/>
      <c r="B12" s="87"/>
      <c r="C12" s="87"/>
      <c r="D12" s="87"/>
      <c r="E12" s="87"/>
      <c r="F12" s="87"/>
      <c r="G12" s="87"/>
      <c r="H12" s="87"/>
      <c r="I12" s="87"/>
      <c r="J12" s="87"/>
      <c r="K12" s="87"/>
      <c r="L12" s="87"/>
      <c r="M12" s="87"/>
      <c r="N12" s="87"/>
      <c r="O12" s="87"/>
      <c r="P12" s="87"/>
      <c r="Q12" s="87"/>
      <c r="R12" s="87"/>
      <c r="S12" s="87"/>
      <c r="T12" s="87"/>
      <c r="U12" s="87"/>
      <c r="V12" s="87"/>
      <c r="W12" s="87"/>
      <c r="X12" s="87"/>
      <c r="Y12" s="88"/>
      <c r="Z12" s="88"/>
      <c r="AA12" s="88"/>
      <c r="AB12" s="88"/>
      <c r="AC12" s="179"/>
    </row>
    <row r="13" spans="1:183" x14ac:dyDescent="0.25">
      <c r="A13" s="25"/>
      <c r="B13" s="26" t="s">
        <v>9</v>
      </c>
      <c r="C13" s="21"/>
      <c r="D13" s="257"/>
      <c r="E13" s="257"/>
      <c r="F13" s="257"/>
      <c r="G13" s="257"/>
      <c r="H13" s="257"/>
      <c r="I13" s="257"/>
      <c r="J13" s="257"/>
      <c r="K13" s="257"/>
      <c r="L13" s="257"/>
      <c r="M13" s="257"/>
      <c r="N13" s="257"/>
      <c r="O13" s="257"/>
      <c r="P13" s="257"/>
      <c r="Q13" s="257"/>
      <c r="R13" s="257"/>
      <c r="S13" s="257"/>
      <c r="T13" s="14"/>
      <c r="U13" s="14"/>
      <c r="V13" s="14"/>
      <c r="W13" s="14"/>
      <c r="X13" s="14"/>
      <c r="Y13" s="73"/>
      <c r="Z13" s="73"/>
      <c r="AA13" s="73"/>
      <c r="AB13" s="73"/>
      <c r="AC13" s="180" t="s">
        <v>190</v>
      </c>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row>
    <row r="14" spans="1:183" ht="15.75" thickBot="1" x14ac:dyDescent="0.3">
      <c r="A14" s="96"/>
      <c r="B14" s="26"/>
      <c r="C14" s="21"/>
      <c r="D14" s="257"/>
      <c r="E14" s="257"/>
      <c r="F14" s="257"/>
      <c r="G14" s="257"/>
      <c r="H14" s="257"/>
      <c r="I14" s="257"/>
      <c r="J14" s="257"/>
      <c r="K14" s="257"/>
      <c r="L14" s="257"/>
      <c r="M14" s="257"/>
      <c r="N14" s="257"/>
      <c r="O14" s="257"/>
      <c r="P14" s="257"/>
      <c r="Q14" s="257"/>
      <c r="R14" s="257"/>
      <c r="S14" s="257"/>
      <c r="T14" s="14"/>
      <c r="U14" s="14"/>
      <c r="V14" s="14"/>
      <c r="W14" s="14"/>
      <c r="X14" s="14"/>
      <c r="Y14" s="73"/>
      <c r="Z14" s="73"/>
      <c r="AA14" s="73"/>
      <c r="AB14" s="73"/>
      <c r="AC14" s="180" t="s">
        <v>191</v>
      </c>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row>
    <row r="15" spans="1:183" s="17" customFormat="1" ht="30.75" customHeight="1" x14ac:dyDescent="0.25">
      <c r="A15" s="446" t="s">
        <v>11</v>
      </c>
      <c r="B15" s="448" t="s">
        <v>17</v>
      </c>
      <c r="C15" s="450" t="s">
        <v>25</v>
      </c>
      <c r="D15" s="205"/>
      <c r="E15" s="252"/>
      <c r="F15" s="252"/>
      <c r="G15" s="252"/>
      <c r="H15" s="252"/>
      <c r="I15" s="252"/>
      <c r="J15" s="252"/>
      <c r="K15" s="252"/>
      <c r="L15" s="252"/>
      <c r="M15" s="252"/>
      <c r="N15" s="252"/>
      <c r="O15" s="252"/>
      <c r="P15" s="252"/>
      <c r="Q15" s="252"/>
      <c r="R15" s="252"/>
      <c r="S15" s="253"/>
      <c r="T15" s="446" t="s">
        <v>10</v>
      </c>
      <c r="U15" s="452" t="s">
        <v>12</v>
      </c>
      <c r="V15" s="453"/>
      <c r="W15" s="454" t="s">
        <v>32</v>
      </c>
      <c r="X15" s="454"/>
      <c r="Y15" s="454"/>
      <c r="Z15" s="455" t="s">
        <v>33</v>
      </c>
      <c r="AA15" s="456"/>
      <c r="AB15" s="457"/>
      <c r="AC15" s="458" t="s">
        <v>0</v>
      </c>
    </row>
    <row r="16" spans="1:183" s="18" customFormat="1" ht="25.5" customHeight="1" x14ac:dyDescent="0.25">
      <c r="A16" s="447"/>
      <c r="B16" s="449"/>
      <c r="C16" s="451"/>
      <c r="D16" s="206">
        <v>1</v>
      </c>
      <c r="E16" s="250">
        <v>2</v>
      </c>
      <c r="F16" s="250">
        <v>3</v>
      </c>
      <c r="G16" s="250">
        <v>4</v>
      </c>
      <c r="H16" s="250">
        <v>5</v>
      </c>
      <c r="I16" s="250">
        <v>6</v>
      </c>
      <c r="J16" s="250">
        <v>7</v>
      </c>
      <c r="K16" s="250">
        <v>8</v>
      </c>
      <c r="L16" s="250">
        <v>9</v>
      </c>
      <c r="M16" s="250">
        <v>10</v>
      </c>
      <c r="N16" s="250">
        <v>11</v>
      </c>
      <c r="O16" s="250">
        <v>12</v>
      </c>
      <c r="P16" s="250">
        <v>13</v>
      </c>
      <c r="Q16" s="250">
        <v>14</v>
      </c>
      <c r="R16" s="250">
        <v>15</v>
      </c>
      <c r="S16" s="254">
        <v>16</v>
      </c>
      <c r="T16" s="447"/>
      <c r="U16" s="47" t="s">
        <v>15</v>
      </c>
      <c r="V16" s="100" t="s">
        <v>16</v>
      </c>
      <c r="W16" s="99" t="s">
        <v>13</v>
      </c>
      <c r="X16" s="36" t="s">
        <v>14</v>
      </c>
      <c r="Y16" s="74" t="s">
        <v>6</v>
      </c>
      <c r="Z16" s="75" t="s">
        <v>13</v>
      </c>
      <c r="AA16" s="76" t="s">
        <v>14</v>
      </c>
      <c r="AB16" s="77" t="s">
        <v>6</v>
      </c>
      <c r="AC16" s="459"/>
    </row>
    <row r="17" spans="1:30" s="28" customFormat="1" ht="12" x14ac:dyDescent="0.25">
      <c r="A17" s="137">
        <v>1</v>
      </c>
      <c r="B17" s="138">
        <v>2</v>
      </c>
      <c r="C17" s="139">
        <v>3</v>
      </c>
      <c r="D17" s="255"/>
      <c r="E17" s="251"/>
      <c r="F17" s="251"/>
      <c r="G17" s="251"/>
      <c r="H17" s="251"/>
      <c r="I17" s="251"/>
      <c r="J17" s="251"/>
      <c r="K17" s="251"/>
      <c r="L17" s="251"/>
      <c r="M17" s="251"/>
      <c r="N17" s="251"/>
      <c r="O17" s="251"/>
      <c r="P17" s="251"/>
      <c r="Q17" s="251"/>
      <c r="R17" s="251"/>
      <c r="S17" s="256"/>
      <c r="T17" s="287">
        <v>4</v>
      </c>
      <c r="U17" s="140">
        <v>5</v>
      </c>
      <c r="V17" s="141">
        <v>6</v>
      </c>
      <c r="W17" s="138">
        <v>7</v>
      </c>
      <c r="X17" s="140">
        <v>8</v>
      </c>
      <c r="Y17" s="142">
        <v>9</v>
      </c>
      <c r="Z17" s="143">
        <v>10</v>
      </c>
      <c r="AA17" s="144">
        <v>11</v>
      </c>
      <c r="AB17" s="145">
        <v>12</v>
      </c>
      <c r="AC17" s="181">
        <v>13</v>
      </c>
    </row>
    <row r="18" spans="1:30" s="29" customFormat="1" ht="23.1" customHeight="1" x14ac:dyDescent="0.25">
      <c r="A18" s="236" t="s">
        <v>211</v>
      </c>
      <c r="B18" s="237"/>
      <c r="C18" s="249" t="s">
        <v>232</v>
      </c>
      <c r="D18" s="258"/>
      <c r="E18" s="236"/>
      <c r="F18" s="236"/>
      <c r="G18" s="236"/>
      <c r="H18" s="236"/>
      <c r="I18" s="236"/>
      <c r="J18" s="236"/>
      <c r="K18" s="236"/>
      <c r="L18" s="236"/>
      <c r="M18" s="236"/>
      <c r="N18" s="236"/>
      <c r="O18" s="236"/>
      <c r="P18" s="236"/>
      <c r="Q18" s="236"/>
      <c r="R18" s="236"/>
      <c r="S18" s="239"/>
      <c r="T18" s="238"/>
      <c r="U18" s="236"/>
      <c r="V18" s="239"/>
      <c r="W18" s="240"/>
      <c r="X18" s="236"/>
      <c r="Y18" s="241"/>
      <c r="Z18" s="238">
        <f>Z19+Z62+Z104</f>
        <v>0</v>
      </c>
      <c r="AA18" s="242">
        <f>AA19+AA62+AA104</f>
        <v>0</v>
      </c>
      <c r="AB18" s="243">
        <f>Z18+AA18</f>
        <v>0</v>
      </c>
      <c r="AC18" s="244"/>
    </row>
    <row r="19" spans="1:30" s="29" customFormat="1" ht="23.1" customHeight="1" x14ac:dyDescent="0.25">
      <c r="A19" s="54" t="s">
        <v>212</v>
      </c>
      <c r="B19" s="55"/>
      <c r="C19" s="91" t="s">
        <v>233</v>
      </c>
      <c r="D19" s="259"/>
      <c r="E19" s="260"/>
      <c r="F19" s="260"/>
      <c r="G19" s="260"/>
      <c r="H19" s="260"/>
      <c r="I19" s="260"/>
      <c r="J19" s="260"/>
      <c r="K19" s="260"/>
      <c r="L19" s="260"/>
      <c r="M19" s="260"/>
      <c r="N19" s="260"/>
      <c r="O19" s="260"/>
      <c r="P19" s="260"/>
      <c r="Q19" s="260"/>
      <c r="R19" s="260"/>
      <c r="S19" s="261"/>
      <c r="T19" s="54"/>
      <c r="U19" s="56"/>
      <c r="V19" s="101"/>
      <c r="W19" s="55"/>
      <c r="X19" s="56"/>
      <c r="Y19" s="208"/>
      <c r="Z19" s="209">
        <f>Z20+Z37</f>
        <v>0</v>
      </c>
      <c r="AA19" s="210">
        <f>AA20+AA37</f>
        <v>0</v>
      </c>
      <c r="AB19" s="211">
        <f>Z19+AA19</f>
        <v>0</v>
      </c>
      <c r="AC19" s="182"/>
    </row>
    <row r="20" spans="1:30" s="30" customFormat="1" ht="23.1" customHeight="1" x14ac:dyDescent="0.25">
      <c r="A20" s="245" t="s">
        <v>213</v>
      </c>
      <c r="B20" s="40"/>
      <c r="C20" s="97" t="s">
        <v>7</v>
      </c>
      <c r="D20" s="262"/>
      <c r="E20" s="263"/>
      <c r="F20" s="263"/>
      <c r="G20" s="263"/>
      <c r="H20" s="263"/>
      <c r="I20" s="263"/>
      <c r="J20" s="263"/>
      <c r="K20" s="263"/>
      <c r="L20" s="263"/>
      <c r="M20" s="263"/>
      <c r="N20" s="263"/>
      <c r="O20" s="263"/>
      <c r="P20" s="263"/>
      <c r="Q20" s="263"/>
      <c r="R20" s="263"/>
      <c r="S20" s="264"/>
      <c r="T20" s="288"/>
      <c r="U20" s="98"/>
      <c r="V20" s="102"/>
      <c r="W20" s="40"/>
      <c r="X20" s="37"/>
      <c r="Y20" s="212"/>
      <c r="Z20" s="213">
        <f>SUM(Z21:Z36)</f>
        <v>0</v>
      </c>
      <c r="AA20" s="214">
        <f>SUM(AA21:AA36)</f>
        <v>0</v>
      </c>
      <c r="AB20" s="215">
        <f>Z20+AA20</f>
        <v>0</v>
      </c>
      <c r="AC20" s="183"/>
    </row>
    <row r="21" spans="1:30" s="30" customFormat="1" ht="23.1" customHeight="1" outlineLevel="1" x14ac:dyDescent="0.25">
      <c r="A21" s="33" t="s">
        <v>234</v>
      </c>
      <c r="B21" s="31"/>
      <c r="C21" s="103" t="s">
        <v>1</v>
      </c>
      <c r="D21" s="265"/>
      <c r="E21" s="266"/>
      <c r="F21" s="266"/>
      <c r="G21" s="266"/>
      <c r="H21" s="266"/>
      <c r="I21" s="266"/>
      <c r="J21" s="266"/>
      <c r="K21" s="266"/>
      <c r="L21" s="266"/>
      <c r="M21" s="266"/>
      <c r="N21" s="266"/>
      <c r="O21" s="266"/>
      <c r="P21" s="266"/>
      <c r="Q21" s="266"/>
      <c r="R21" s="266"/>
      <c r="S21" s="267"/>
      <c r="T21" s="289"/>
      <c r="U21" s="104"/>
      <c r="V21" s="35"/>
      <c r="W21" s="31"/>
      <c r="X21" s="34"/>
      <c r="Y21" s="216"/>
      <c r="Z21" s="217"/>
      <c r="AA21" s="218"/>
      <c r="AB21" s="219"/>
      <c r="AC21" s="184"/>
    </row>
    <row r="22" spans="1:30" s="24" customFormat="1" ht="186.75" customHeight="1" outlineLevel="1" x14ac:dyDescent="0.25">
      <c r="A22" s="38" t="s">
        <v>235</v>
      </c>
      <c r="B22" s="39"/>
      <c r="C22" s="105" t="s">
        <v>40</v>
      </c>
      <c r="D22" s="268"/>
      <c r="E22" s="269"/>
      <c r="F22" s="269">
        <v>3</v>
      </c>
      <c r="G22" s="269"/>
      <c r="H22" s="269"/>
      <c r="I22" s="269"/>
      <c r="J22" s="269"/>
      <c r="K22" s="269"/>
      <c r="L22" s="269"/>
      <c r="M22" s="269"/>
      <c r="N22" s="269"/>
      <c r="O22" s="269"/>
      <c r="P22" s="269"/>
      <c r="Q22" s="269"/>
      <c r="R22" s="269"/>
      <c r="S22" s="270"/>
      <c r="T22" s="290">
        <v>3</v>
      </c>
      <c r="U22" s="19">
        <f>1.35*2.1</f>
        <v>2.84</v>
      </c>
      <c r="V22" s="106">
        <f>U22*T22</f>
        <v>8.52</v>
      </c>
      <c r="W22" s="107"/>
      <c r="X22" s="9"/>
      <c r="Y22" s="220">
        <f>W22+X22</f>
        <v>0</v>
      </c>
      <c r="Z22" s="221">
        <f t="shared" ref="Z22" si="0">T22*W22</f>
        <v>0</v>
      </c>
      <c r="AA22" s="222">
        <f t="shared" ref="AA22" si="1">T22*X22</f>
        <v>0</v>
      </c>
      <c r="AB22" s="223">
        <f t="shared" ref="AB22" si="2">Z22+AA22</f>
        <v>0</v>
      </c>
      <c r="AC22" s="185" t="s">
        <v>71</v>
      </c>
      <c r="AD22" s="48"/>
    </row>
    <row r="23" spans="1:30" s="24" customFormat="1" ht="95.1" customHeight="1" outlineLevel="1" x14ac:dyDescent="0.25">
      <c r="A23" s="38" t="s">
        <v>236</v>
      </c>
      <c r="B23" s="39"/>
      <c r="C23" s="105" t="s">
        <v>193</v>
      </c>
      <c r="D23" s="268">
        <v>1</v>
      </c>
      <c r="E23" s="269"/>
      <c r="F23" s="269">
        <v>1</v>
      </c>
      <c r="G23" s="269"/>
      <c r="H23" s="269">
        <v>1</v>
      </c>
      <c r="I23" s="269"/>
      <c r="J23" s="269">
        <v>1</v>
      </c>
      <c r="K23" s="269"/>
      <c r="L23" s="269"/>
      <c r="M23" s="269"/>
      <c r="N23" s="269"/>
      <c r="O23" s="269"/>
      <c r="P23" s="269"/>
      <c r="Q23" s="269"/>
      <c r="R23" s="269"/>
      <c r="S23" s="270"/>
      <c r="T23" s="290">
        <v>4</v>
      </c>
      <c r="U23" s="19">
        <f>1.35*2.1</f>
        <v>2.84</v>
      </c>
      <c r="V23" s="106">
        <f t="shared" ref="V23:V27" si="3">U23*T23</f>
        <v>11.36</v>
      </c>
      <c r="W23" s="107"/>
      <c r="X23" s="9"/>
      <c r="Y23" s="220">
        <f t="shared" ref="Y23:Y27" si="4">W23+X23</f>
        <v>0</v>
      </c>
      <c r="Z23" s="221">
        <f t="shared" ref="Z23:Z27" si="5">T23*W23</f>
        <v>0</v>
      </c>
      <c r="AA23" s="222">
        <f t="shared" ref="AA23:AA27" si="6">T23*X23</f>
        <v>0</v>
      </c>
      <c r="AB23" s="223">
        <f t="shared" ref="AB23:AB27" si="7">Z23+AA23</f>
        <v>0</v>
      </c>
      <c r="AC23" s="427" t="s">
        <v>72</v>
      </c>
      <c r="AD23" s="48"/>
    </row>
    <row r="24" spans="1:30" s="24" customFormat="1" ht="95.1" customHeight="1" outlineLevel="1" x14ac:dyDescent="0.25">
      <c r="A24" s="38" t="s">
        <v>237</v>
      </c>
      <c r="B24" s="39"/>
      <c r="C24" s="105" t="s">
        <v>194</v>
      </c>
      <c r="D24" s="268"/>
      <c r="E24" s="269">
        <v>1</v>
      </c>
      <c r="F24" s="269"/>
      <c r="G24" s="269">
        <v>1</v>
      </c>
      <c r="H24" s="269"/>
      <c r="I24" s="269">
        <v>1</v>
      </c>
      <c r="J24" s="269"/>
      <c r="K24" s="269"/>
      <c r="L24" s="269"/>
      <c r="M24" s="269"/>
      <c r="N24" s="269"/>
      <c r="O24" s="269"/>
      <c r="P24" s="269"/>
      <c r="Q24" s="269"/>
      <c r="R24" s="269"/>
      <c r="S24" s="270"/>
      <c r="T24" s="290">
        <v>3</v>
      </c>
      <c r="U24" s="19">
        <f>1.35*2.1</f>
        <v>2.84</v>
      </c>
      <c r="V24" s="106">
        <f t="shared" si="3"/>
        <v>8.52</v>
      </c>
      <c r="W24" s="107"/>
      <c r="X24" s="9"/>
      <c r="Y24" s="220">
        <f t="shared" si="4"/>
        <v>0</v>
      </c>
      <c r="Z24" s="221">
        <f t="shared" si="5"/>
        <v>0</v>
      </c>
      <c r="AA24" s="222">
        <f t="shared" si="6"/>
        <v>0</v>
      </c>
      <c r="AB24" s="223">
        <f t="shared" si="7"/>
        <v>0</v>
      </c>
      <c r="AC24" s="438"/>
      <c r="AD24" s="48"/>
    </row>
    <row r="25" spans="1:30" s="24" customFormat="1" ht="65.099999999999994" customHeight="1" outlineLevel="1" x14ac:dyDescent="0.25">
      <c r="A25" s="38" t="s">
        <v>238</v>
      </c>
      <c r="B25" s="39"/>
      <c r="C25" s="105" t="s">
        <v>53</v>
      </c>
      <c r="D25" s="268">
        <v>1</v>
      </c>
      <c r="E25" s="269"/>
      <c r="F25" s="269"/>
      <c r="G25" s="269">
        <v>2</v>
      </c>
      <c r="H25" s="269">
        <v>1</v>
      </c>
      <c r="I25" s="269"/>
      <c r="J25" s="269"/>
      <c r="K25" s="269"/>
      <c r="L25" s="269"/>
      <c r="M25" s="269"/>
      <c r="N25" s="269"/>
      <c r="O25" s="269"/>
      <c r="P25" s="269"/>
      <c r="Q25" s="269"/>
      <c r="R25" s="269"/>
      <c r="S25" s="270"/>
      <c r="T25" s="290">
        <v>4</v>
      </c>
      <c r="U25" s="19">
        <f>1.15*2.1</f>
        <v>2.42</v>
      </c>
      <c r="V25" s="106">
        <f t="shared" si="3"/>
        <v>9.68</v>
      </c>
      <c r="W25" s="107"/>
      <c r="X25" s="9"/>
      <c r="Y25" s="220">
        <f t="shared" si="4"/>
        <v>0</v>
      </c>
      <c r="Z25" s="221">
        <f t="shared" si="5"/>
        <v>0</v>
      </c>
      <c r="AA25" s="222">
        <f t="shared" si="6"/>
        <v>0</v>
      </c>
      <c r="AB25" s="223">
        <f t="shared" si="7"/>
        <v>0</v>
      </c>
      <c r="AC25" s="434" t="s">
        <v>73</v>
      </c>
      <c r="AD25" s="48"/>
    </row>
    <row r="26" spans="1:30" s="24" customFormat="1" ht="65.099999999999994" customHeight="1" outlineLevel="1" x14ac:dyDescent="0.25">
      <c r="A26" s="38" t="s">
        <v>239</v>
      </c>
      <c r="B26" s="39"/>
      <c r="C26" s="105" t="s">
        <v>54</v>
      </c>
      <c r="D26" s="268"/>
      <c r="E26" s="269"/>
      <c r="F26" s="269"/>
      <c r="G26" s="269">
        <v>1</v>
      </c>
      <c r="H26" s="269"/>
      <c r="I26" s="269">
        <v>1</v>
      </c>
      <c r="J26" s="269">
        <v>1</v>
      </c>
      <c r="K26" s="269"/>
      <c r="L26" s="269"/>
      <c r="M26" s="269"/>
      <c r="N26" s="269"/>
      <c r="O26" s="269"/>
      <c r="P26" s="269"/>
      <c r="Q26" s="269"/>
      <c r="R26" s="269"/>
      <c r="S26" s="270"/>
      <c r="T26" s="290">
        <v>3</v>
      </c>
      <c r="U26" s="19">
        <f t="shared" ref="U26" si="8">1.15*2.1</f>
        <v>2.42</v>
      </c>
      <c r="V26" s="106">
        <f t="shared" si="3"/>
        <v>7.26</v>
      </c>
      <c r="W26" s="107"/>
      <c r="X26" s="9"/>
      <c r="Y26" s="220">
        <f t="shared" si="4"/>
        <v>0</v>
      </c>
      <c r="Z26" s="221">
        <f t="shared" si="5"/>
        <v>0</v>
      </c>
      <c r="AA26" s="222">
        <f t="shared" si="6"/>
        <v>0</v>
      </c>
      <c r="AB26" s="223">
        <f t="shared" si="7"/>
        <v>0</v>
      </c>
      <c r="AC26" s="435"/>
      <c r="AD26" s="48"/>
    </row>
    <row r="27" spans="1:30" s="24" customFormat="1" ht="65.099999999999994" customHeight="1" outlineLevel="1" x14ac:dyDescent="0.25">
      <c r="A27" s="38" t="s">
        <v>240</v>
      </c>
      <c r="B27" s="39"/>
      <c r="C27" s="105" t="s">
        <v>195</v>
      </c>
      <c r="D27" s="268"/>
      <c r="E27" s="269"/>
      <c r="F27" s="269">
        <v>1</v>
      </c>
      <c r="G27" s="269"/>
      <c r="H27" s="269"/>
      <c r="I27" s="269"/>
      <c r="J27" s="269"/>
      <c r="K27" s="269"/>
      <c r="L27" s="269"/>
      <c r="M27" s="269"/>
      <c r="N27" s="269"/>
      <c r="O27" s="269"/>
      <c r="P27" s="269"/>
      <c r="Q27" s="269"/>
      <c r="R27" s="269"/>
      <c r="S27" s="270"/>
      <c r="T27" s="290">
        <v>1</v>
      </c>
      <c r="U27" s="19">
        <f>1.15*2.1</f>
        <v>2.42</v>
      </c>
      <c r="V27" s="106">
        <f t="shared" si="3"/>
        <v>2.42</v>
      </c>
      <c r="W27" s="107"/>
      <c r="X27" s="9"/>
      <c r="Y27" s="220">
        <f t="shared" si="4"/>
        <v>0</v>
      </c>
      <c r="Z27" s="221">
        <f t="shared" si="5"/>
        <v>0</v>
      </c>
      <c r="AA27" s="222">
        <f t="shared" si="6"/>
        <v>0</v>
      </c>
      <c r="AB27" s="223">
        <f t="shared" si="7"/>
        <v>0</v>
      </c>
      <c r="AC27" s="435"/>
      <c r="AD27" s="48"/>
    </row>
    <row r="28" spans="1:30" s="30" customFormat="1" ht="23.1" customHeight="1" outlineLevel="1" x14ac:dyDescent="0.25">
      <c r="A28" s="33" t="s">
        <v>241</v>
      </c>
      <c r="B28" s="31"/>
      <c r="C28" s="103" t="s">
        <v>4</v>
      </c>
      <c r="D28" s="265"/>
      <c r="E28" s="266"/>
      <c r="F28" s="266"/>
      <c r="G28" s="266"/>
      <c r="H28" s="266"/>
      <c r="I28" s="266"/>
      <c r="J28" s="266"/>
      <c r="K28" s="266"/>
      <c r="L28" s="266"/>
      <c r="M28" s="266"/>
      <c r="N28" s="266"/>
      <c r="O28" s="266"/>
      <c r="P28" s="266"/>
      <c r="Q28" s="266"/>
      <c r="R28" s="266"/>
      <c r="S28" s="267"/>
      <c r="T28" s="289"/>
      <c r="U28" s="104"/>
      <c r="V28" s="35"/>
      <c r="W28" s="31"/>
      <c r="X28" s="34"/>
      <c r="Y28" s="216"/>
      <c r="Z28" s="217"/>
      <c r="AA28" s="218"/>
      <c r="AB28" s="219"/>
      <c r="AC28" s="184"/>
    </row>
    <row r="29" spans="1:30" s="24" customFormat="1" ht="63.75" customHeight="1" outlineLevel="1" x14ac:dyDescent="0.25">
      <c r="A29" s="38" t="s">
        <v>242</v>
      </c>
      <c r="B29" s="39"/>
      <c r="C29" s="105" t="s">
        <v>49</v>
      </c>
      <c r="D29" s="268">
        <v>1</v>
      </c>
      <c r="E29" s="269"/>
      <c r="F29" s="269"/>
      <c r="G29" s="269"/>
      <c r="H29" s="269"/>
      <c r="I29" s="269">
        <v>1</v>
      </c>
      <c r="J29" s="269"/>
      <c r="K29" s="269"/>
      <c r="L29" s="269"/>
      <c r="M29" s="269"/>
      <c r="N29" s="269"/>
      <c r="O29" s="269"/>
      <c r="P29" s="269"/>
      <c r="Q29" s="269"/>
      <c r="R29" s="269"/>
      <c r="S29" s="270"/>
      <c r="T29" s="290">
        <v>2</v>
      </c>
      <c r="U29" s="19">
        <f>1.4*2.1</f>
        <v>2.94</v>
      </c>
      <c r="V29" s="106">
        <f>U29*T29</f>
        <v>5.88</v>
      </c>
      <c r="W29" s="107"/>
      <c r="X29" s="9"/>
      <c r="Y29" s="220">
        <f>W29+X29</f>
        <v>0</v>
      </c>
      <c r="Z29" s="221">
        <f t="shared" ref="Z29" si="9">T29*W29</f>
        <v>0</v>
      </c>
      <c r="AA29" s="222">
        <f t="shared" ref="AA29" si="10">T29*X29</f>
        <v>0</v>
      </c>
      <c r="AB29" s="223">
        <f t="shared" ref="AB29" si="11">Z29+AA29</f>
        <v>0</v>
      </c>
      <c r="AC29" s="425" t="s">
        <v>75</v>
      </c>
      <c r="AD29" s="48"/>
    </row>
    <row r="30" spans="1:30" s="24" customFormat="1" ht="57" customHeight="1" outlineLevel="1" x14ac:dyDescent="0.25">
      <c r="A30" s="38" t="s">
        <v>243</v>
      </c>
      <c r="B30" s="39"/>
      <c r="C30" s="105" t="s">
        <v>50</v>
      </c>
      <c r="D30" s="268"/>
      <c r="E30" s="269">
        <v>1</v>
      </c>
      <c r="F30" s="269">
        <v>1</v>
      </c>
      <c r="G30" s="269">
        <v>1</v>
      </c>
      <c r="H30" s="269"/>
      <c r="I30" s="269">
        <v>1</v>
      </c>
      <c r="J30" s="269">
        <v>1</v>
      </c>
      <c r="K30" s="269"/>
      <c r="L30" s="269"/>
      <c r="M30" s="269"/>
      <c r="N30" s="269"/>
      <c r="O30" s="269"/>
      <c r="P30" s="269"/>
      <c r="Q30" s="269"/>
      <c r="R30" s="269"/>
      <c r="S30" s="270"/>
      <c r="T30" s="290">
        <v>5</v>
      </c>
      <c r="U30" s="19">
        <f>1.55*2.1</f>
        <v>3.26</v>
      </c>
      <c r="V30" s="106">
        <f>U30*T30</f>
        <v>16.3</v>
      </c>
      <c r="W30" s="107"/>
      <c r="X30" s="9"/>
      <c r="Y30" s="220">
        <f t="shared" ref="Y30:Y31" si="12">W30+X30</f>
        <v>0</v>
      </c>
      <c r="Z30" s="221">
        <f t="shared" ref="Z30:Z31" si="13">T30*W30</f>
        <v>0</v>
      </c>
      <c r="AA30" s="222">
        <f t="shared" ref="AA30" si="14">T30*X30</f>
        <v>0</v>
      </c>
      <c r="AB30" s="223">
        <f t="shared" ref="AB30:AB31" si="15">Z30+AA30</f>
        <v>0</v>
      </c>
      <c r="AC30" s="433"/>
      <c r="AD30" s="48"/>
    </row>
    <row r="31" spans="1:30" s="24" customFormat="1" ht="69.75" customHeight="1" outlineLevel="1" x14ac:dyDescent="0.25">
      <c r="A31" s="38" t="s">
        <v>244</v>
      </c>
      <c r="B31" s="39"/>
      <c r="C31" s="105" t="s">
        <v>51</v>
      </c>
      <c r="D31" s="268"/>
      <c r="E31" s="269">
        <v>1</v>
      </c>
      <c r="F31" s="269">
        <v>1</v>
      </c>
      <c r="G31" s="269">
        <v>1</v>
      </c>
      <c r="H31" s="269"/>
      <c r="I31" s="269"/>
      <c r="J31" s="269"/>
      <c r="K31" s="269"/>
      <c r="L31" s="269"/>
      <c r="M31" s="269"/>
      <c r="N31" s="269"/>
      <c r="O31" s="269"/>
      <c r="P31" s="269"/>
      <c r="Q31" s="269"/>
      <c r="R31" s="269"/>
      <c r="S31" s="270"/>
      <c r="T31" s="290">
        <v>3</v>
      </c>
      <c r="U31" s="19">
        <f>1.55*2.1</f>
        <v>3.26</v>
      </c>
      <c r="V31" s="106">
        <f>U31*T31</f>
        <v>9.7799999999999994</v>
      </c>
      <c r="W31" s="107"/>
      <c r="X31" s="9"/>
      <c r="Y31" s="220">
        <f t="shared" si="12"/>
        <v>0</v>
      </c>
      <c r="Z31" s="221">
        <f t="shared" si="13"/>
        <v>0</v>
      </c>
      <c r="AA31" s="222">
        <f>T31*X31</f>
        <v>0</v>
      </c>
      <c r="AB31" s="223">
        <f t="shared" si="15"/>
        <v>0</v>
      </c>
      <c r="AC31" s="426"/>
      <c r="AD31" s="48"/>
    </row>
    <row r="32" spans="1:30" s="30" customFormat="1" ht="23.1" customHeight="1" outlineLevel="1" x14ac:dyDescent="0.25">
      <c r="A32" s="33" t="s">
        <v>245</v>
      </c>
      <c r="B32" s="31"/>
      <c r="C32" s="103" t="s">
        <v>2</v>
      </c>
      <c r="D32" s="265"/>
      <c r="E32" s="266"/>
      <c r="F32" s="266"/>
      <c r="G32" s="266"/>
      <c r="H32" s="266"/>
      <c r="I32" s="266"/>
      <c r="J32" s="266"/>
      <c r="K32" s="266"/>
      <c r="L32" s="266"/>
      <c r="M32" s="266"/>
      <c r="N32" s="266"/>
      <c r="O32" s="266"/>
      <c r="P32" s="266"/>
      <c r="Q32" s="266"/>
      <c r="R32" s="266"/>
      <c r="S32" s="267"/>
      <c r="T32" s="289"/>
      <c r="U32" s="104"/>
      <c r="V32" s="35"/>
      <c r="W32" s="31"/>
      <c r="X32" s="34"/>
      <c r="Y32" s="216"/>
      <c r="Z32" s="217"/>
      <c r="AA32" s="218"/>
      <c r="AB32" s="219"/>
      <c r="AC32" s="184"/>
    </row>
    <row r="33" spans="1:30" s="90" customFormat="1" ht="207" customHeight="1" outlineLevel="1" x14ac:dyDescent="0.25">
      <c r="A33" s="38" t="s">
        <v>246</v>
      </c>
      <c r="B33" s="39"/>
      <c r="C33" s="105" t="s">
        <v>210</v>
      </c>
      <c r="D33" s="268">
        <v>1</v>
      </c>
      <c r="E33" s="269">
        <v>1</v>
      </c>
      <c r="F33" s="269">
        <v>1</v>
      </c>
      <c r="G33" s="269">
        <v>1</v>
      </c>
      <c r="H33" s="269">
        <v>1</v>
      </c>
      <c r="I33" s="269">
        <v>1</v>
      </c>
      <c r="J33" s="269">
        <v>1</v>
      </c>
      <c r="K33" s="269"/>
      <c r="L33" s="269"/>
      <c r="M33" s="269"/>
      <c r="N33" s="269"/>
      <c r="O33" s="269"/>
      <c r="P33" s="269"/>
      <c r="Q33" s="269"/>
      <c r="R33" s="269"/>
      <c r="S33" s="270"/>
      <c r="T33" s="290">
        <v>7</v>
      </c>
      <c r="U33" s="19">
        <f>0.8*0.8</f>
        <v>0.64</v>
      </c>
      <c r="V33" s="106">
        <f>U33*T33</f>
        <v>4.4800000000000004</v>
      </c>
      <c r="W33" s="107"/>
      <c r="X33" s="9"/>
      <c r="Y33" s="220">
        <f>W33+X33</f>
        <v>0</v>
      </c>
      <c r="Z33" s="221">
        <f t="shared" ref="Z33" si="16">T33*W33</f>
        <v>0</v>
      </c>
      <c r="AA33" s="222">
        <f t="shared" ref="AA33" si="17">T33*X33</f>
        <v>0</v>
      </c>
      <c r="AB33" s="223">
        <f>Z33+AA33</f>
        <v>0</v>
      </c>
      <c r="AC33" s="186" t="s">
        <v>112</v>
      </c>
      <c r="AD33" s="89"/>
    </row>
    <row r="34" spans="1:30" s="30" customFormat="1" ht="23.1" customHeight="1" outlineLevel="1" x14ac:dyDescent="0.25">
      <c r="A34" s="33" t="s">
        <v>247</v>
      </c>
      <c r="B34" s="31"/>
      <c r="C34" s="103" t="s">
        <v>26</v>
      </c>
      <c r="D34" s="265"/>
      <c r="E34" s="266"/>
      <c r="F34" s="266"/>
      <c r="G34" s="266"/>
      <c r="H34" s="266"/>
      <c r="I34" s="266"/>
      <c r="J34" s="266"/>
      <c r="K34" s="266"/>
      <c r="L34" s="266"/>
      <c r="M34" s="266"/>
      <c r="N34" s="266"/>
      <c r="O34" s="266"/>
      <c r="P34" s="266"/>
      <c r="Q34" s="266"/>
      <c r="R34" s="266"/>
      <c r="S34" s="267"/>
      <c r="T34" s="289"/>
      <c r="U34" s="104"/>
      <c r="V34" s="35"/>
      <c r="W34" s="31"/>
      <c r="X34" s="34"/>
      <c r="Y34" s="216"/>
      <c r="Z34" s="217"/>
      <c r="AA34" s="218"/>
      <c r="AB34" s="219"/>
      <c r="AC34" s="184"/>
    </row>
    <row r="35" spans="1:30" s="90" customFormat="1" ht="198.75" customHeight="1" outlineLevel="1" x14ac:dyDescent="0.25">
      <c r="A35" s="38" t="s">
        <v>248</v>
      </c>
      <c r="B35" s="39"/>
      <c r="C35" s="105" t="s">
        <v>66</v>
      </c>
      <c r="D35" s="268"/>
      <c r="E35" s="269"/>
      <c r="F35" s="269"/>
      <c r="G35" s="269"/>
      <c r="H35" s="269">
        <v>1</v>
      </c>
      <c r="I35" s="269"/>
      <c r="J35" s="269"/>
      <c r="K35" s="269"/>
      <c r="L35" s="269"/>
      <c r="M35" s="269"/>
      <c r="N35" s="269"/>
      <c r="O35" s="269"/>
      <c r="P35" s="269"/>
      <c r="Q35" s="269"/>
      <c r="R35" s="269"/>
      <c r="S35" s="270"/>
      <c r="T35" s="290">
        <v>1</v>
      </c>
      <c r="U35" s="19">
        <f>1.4*2.1</f>
        <v>2.94</v>
      </c>
      <c r="V35" s="106">
        <f>U35*T35</f>
        <v>2.94</v>
      </c>
      <c r="W35" s="107"/>
      <c r="X35" s="9"/>
      <c r="Y35" s="220">
        <f>W35+X35</f>
        <v>0</v>
      </c>
      <c r="Z35" s="221">
        <f>T35*W35</f>
        <v>0</v>
      </c>
      <c r="AA35" s="222">
        <f>T35*X35</f>
        <v>0</v>
      </c>
      <c r="AB35" s="223">
        <f>Z35+AA35</f>
        <v>0</v>
      </c>
      <c r="AC35" s="186" t="s">
        <v>111</v>
      </c>
      <c r="AD35" s="89"/>
    </row>
    <row r="36" spans="1:30" s="24" customFormat="1" ht="200.25" customHeight="1" outlineLevel="1" x14ac:dyDescent="0.25">
      <c r="A36" s="38" t="s">
        <v>249</v>
      </c>
      <c r="B36" s="39"/>
      <c r="C36" s="105" t="s">
        <v>110</v>
      </c>
      <c r="D36" s="268"/>
      <c r="E36" s="269"/>
      <c r="F36" s="269"/>
      <c r="G36" s="269"/>
      <c r="H36" s="269"/>
      <c r="I36" s="269"/>
      <c r="J36" s="269">
        <v>1</v>
      </c>
      <c r="K36" s="269"/>
      <c r="L36" s="269"/>
      <c r="M36" s="269"/>
      <c r="N36" s="269"/>
      <c r="O36" s="269"/>
      <c r="P36" s="269"/>
      <c r="Q36" s="269"/>
      <c r="R36" s="269"/>
      <c r="S36" s="270"/>
      <c r="T36" s="290">
        <v>1</v>
      </c>
      <c r="U36" s="19">
        <f>1.55*2.1</f>
        <v>3.26</v>
      </c>
      <c r="V36" s="106">
        <f>U36*T36</f>
        <v>3.26</v>
      </c>
      <c r="W36" s="107"/>
      <c r="X36" s="9"/>
      <c r="Y36" s="220">
        <f>W36+X36</f>
        <v>0</v>
      </c>
      <c r="Z36" s="221">
        <f t="shared" ref="Z36" si="18">T36*W36</f>
        <v>0</v>
      </c>
      <c r="AA36" s="222">
        <f t="shared" ref="AA36" si="19">T36*X36</f>
        <v>0</v>
      </c>
      <c r="AB36" s="223">
        <f>Z36+AA36</f>
        <v>0</v>
      </c>
      <c r="AC36" s="187" t="s">
        <v>192</v>
      </c>
      <c r="AD36" s="48"/>
    </row>
    <row r="37" spans="1:30" s="30" customFormat="1" ht="23.1" customHeight="1" x14ac:dyDescent="0.25">
      <c r="A37" s="245" t="s">
        <v>215</v>
      </c>
      <c r="B37" s="40"/>
      <c r="C37" s="97" t="s">
        <v>8</v>
      </c>
      <c r="D37" s="262"/>
      <c r="E37" s="263"/>
      <c r="F37" s="263"/>
      <c r="G37" s="263"/>
      <c r="H37" s="263"/>
      <c r="I37" s="263"/>
      <c r="J37" s="263"/>
      <c r="K37" s="263"/>
      <c r="L37" s="263"/>
      <c r="M37" s="263"/>
      <c r="N37" s="263"/>
      <c r="O37" s="263"/>
      <c r="P37" s="263"/>
      <c r="Q37" s="263"/>
      <c r="R37" s="263"/>
      <c r="S37" s="264"/>
      <c r="T37" s="288"/>
      <c r="U37" s="98"/>
      <c r="V37" s="102"/>
      <c r="W37" s="40"/>
      <c r="X37" s="37"/>
      <c r="Y37" s="212"/>
      <c r="Z37" s="213">
        <f>SUM(Z38:Z61)</f>
        <v>0</v>
      </c>
      <c r="AA37" s="214">
        <f>SUM(AA38:AA61)</f>
        <v>0</v>
      </c>
      <c r="AB37" s="215">
        <f>Z37+AA37</f>
        <v>0</v>
      </c>
      <c r="AC37" s="183"/>
    </row>
    <row r="38" spans="1:30" s="30" customFormat="1" ht="23.1" customHeight="1" outlineLevel="1" x14ac:dyDescent="0.25">
      <c r="A38" s="33" t="s">
        <v>250</v>
      </c>
      <c r="B38" s="31"/>
      <c r="C38" s="103" t="s">
        <v>3</v>
      </c>
      <c r="D38" s="265"/>
      <c r="E38" s="266"/>
      <c r="F38" s="266"/>
      <c r="G38" s="266"/>
      <c r="H38" s="266"/>
      <c r="I38" s="266"/>
      <c r="J38" s="266"/>
      <c r="K38" s="266"/>
      <c r="L38" s="266"/>
      <c r="M38" s="266"/>
      <c r="N38" s="266"/>
      <c r="O38" s="266"/>
      <c r="P38" s="266"/>
      <c r="Q38" s="266"/>
      <c r="R38" s="266"/>
      <c r="S38" s="267"/>
      <c r="T38" s="289"/>
      <c r="U38" s="104"/>
      <c r="V38" s="35"/>
      <c r="W38" s="31"/>
      <c r="X38" s="34"/>
      <c r="Y38" s="216"/>
      <c r="Z38" s="217"/>
      <c r="AA38" s="218"/>
      <c r="AB38" s="219"/>
      <c r="AC38" s="184"/>
    </row>
    <row r="39" spans="1:30" s="24" customFormat="1" ht="102.75" customHeight="1" outlineLevel="1" x14ac:dyDescent="0.25">
      <c r="A39" s="38" t="s">
        <v>251</v>
      </c>
      <c r="B39" s="39"/>
      <c r="C39" s="105" t="s">
        <v>59</v>
      </c>
      <c r="D39" s="268"/>
      <c r="E39" s="269"/>
      <c r="F39" s="269">
        <v>1</v>
      </c>
      <c r="G39" s="269">
        <v>1</v>
      </c>
      <c r="H39" s="269"/>
      <c r="I39" s="269"/>
      <c r="J39" s="269"/>
      <c r="K39" s="269"/>
      <c r="L39" s="269"/>
      <c r="M39" s="269"/>
      <c r="N39" s="269"/>
      <c r="O39" s="269"/>
      <c r="P39" s="269"/>
      <c r="Q39" s="269"/>
      <c r="R39" s="269"/>
      <c r="S39" s="270"/>
      <c r="T39" s="290">
        <v>2</v>
      </c>
      <c r="U39" s="19">
        <f>1.15*2.1</f>
        <v>2.42</v>
      </c>
      <c r="V39" s="106">
        <f>U39*T39</f>
        <v>4.84</v>
      </c>
      <c r="W39" s="107"/>
      <c r="X39" s="9"/>
      <c r="Y39" s="220">
        <f>W39+X39</f>
        <v>0</v>
      </c>
      <c r="Z39" s="221">
        <f>T39*W39</f>
        <v>0</v>
      </c>
      <c r="AA39" s="222">
        <f>T39*X39</f>
        <v>0</v>
      </c>
      <c r="AB39" s="223">
        <f>Z39+AA39</f>
        <v>0</v>
      </c>
      <c r="AC39" s="431" t="s">
        <v>76</v>
      </c>
      <c r="AD39" s="48"/>
    </row>
    <row r="40" spans="1:30" s="111" customFormat="1" ht="102.75" customHeight="1" outlineLevel="1" x14ac:dyDescent="0.25">
      <c r="A40" s="38" t="s">
        <v>252</v>
      </c>
      <c r="B40" s="39"/>
      <c r="C40" s="105" t="s">
        <v>113</v>
      </c>
      <c r="D40" s="268"/>
      <c r="E40" s="269"/>
      <c r="F40" s="269"/>
      <c r="G40" s="269">
        <v>1</v>
      </c>
      <c r="H40" s="269"/>
      <c r="I40" s="269"/>
      <c r="J40" s="269"/>
      <c r="K40" s="269"/>
      <c r="L40" s="269"/>
      <c r="M40" s="269"/>
      <c r="N40" s="269"/>
      <c r="O40" s="269"/>
      <c r="P40" s="269"/>
      <c r="Q40" s="269"/>
      <c r="R40" s="269"/>
      <c r="S40" s="270"/>
      <c r="T40" s="290">
        <v>1</v>
      </c>
      <c r="U40" s="19">
        <f>1.15*2.1</f>
        <v>2.42</v>
      </c>
      <c r="V40" s="106">
        <f t="shared" ref="V40:V42" si="20">U40*T40</f>
        <v>2.42</v>
      </c>
      <c r="W40" s="107"/>
      <c r="X40" s="9"/>
      <c r="Y40" s="220">
        <f t="shared" ref="Y40:Y42" si="21">W40+X40</f>
        <v>0</v>
      </c>
      <c r="Z40" s="221">
        <f t="shared" ref="Z40:Z42" si="22">T40*W40</f>
        <v>0</v>
      </c>
      <c r="AA40" s="222">
        <f t="shared" ref="AA40:AA42" si="23">T40*X40</f>
        <v>0</v>
      </c>
      <c r="AB40" s="223">
        <f t="shared" ref="AB40:AB42" si="24">Z40+AA40</f>
        <v>0</v>
      </c>
      <c r="AC40" s="442"/>
      <c r="AD40" s="135"/>
    </row>
    <row r="41" spans="1:30" s="24" customFormat="1" ht="95.1" customHeight="1" outlineLevel="1" x14ac:dyDescent="0.25">
      <c r="A41" s="38" t="s">
        <v>253</v>
      </c>
      <c r="B41" s="39"/>
      <c r="C41" s="105" t="s">
        <v>224</v>
      </c>
      <c r="D41" s="268">
        <v>5</v>
      </c>
      <c r="E41" s="269"/>
      <c r="F41" s="269">
        <v>8</v>
      </c>
      <c r="G41" s="269">
        <v>10</v>
      </c>
      <c r="H41" s="269">
        <v>10</v>
      </c>
      <c r="I41" s="269">
        <v>5</v>
      </c>
      <c r="J41" s="269">
        <v>5</v>
      </c>
      <c r="K41" s="269"/>
      <c r="L41" s="269"/>
      <c r="M41" s="269"/>
      <c r="N41" s="269"/>
      <c r="O41" s="269"/>
      <c r="P41" s="269"/>
      <c r="Q41" s="269"/>
      <c r="R41" s="269"/>
      <c r="S41" s="270"/>
      <c r="T41" s="290">
        <v>43</v>
      </c>
      <c r="U41" s="19">
        <f>1.1*1.7</f>
        <v>1.87</v>
      </c>
      <c r="V41" s="106">
        <f t="shared" si="20"/>
        <v>80.41</v>
      </c>
      <c r="W41" s="107"/>
      <c r="X41" s="9"/>
      <c r="Y41" s="220">
        <f t="shared" si="21"/>
        <v>0</v>
      </c>
      <c r="Z41" s="221">
        <f t="shared" si="22"/>
        <v>0</v>
      </c>
      <c r="AA41" s="222">
        <f t="shared" si="23"/>
        <v>0</v>
      </c>
      <c r="AB41" s="223">
        <f t="shared" si="24"/>
        <v>0</v>
      </c>
      <c r="AC41" s="439" t="s">
        <v>77</v>
      </c>
      <c r="AD41" s="48"/>
    </row>
    <row r="42" spans="1:30" s="24" customFormat="1" ht="93.75" customHeight="1" outlineLevel="1" x14ac:dyDescent="0.25">
      <c r="A42" s="38" t="s">
        <v>254</v>
      </c>
      <c r="B42" s="39"/>
      <c r="C42" s="105" t="s">
        <v>225</v>
      </c>
      <c r="D42" s="268"/>
      <c r="E42" s="269">
        <v>5</v>
      </c>
      <c r="F42" s="269"/>
      <c r="G42" s="269"/>
      <c r="H42" s="269"/>
      <c r="I42" s="269">
        <v>5</v>
      </c>
      <c r="J42" s="269"/>
      <c r="K42" s="269"/>
      <c r="L42" s="269"/>
      <c r="M42" s="269"/>
      <c r="N42" s="269"/>
      <c r="O42" s="269"/>
      <c r="P42" s="269"/>
      <c r="Q42" s="269"/>
      <c r="R42" s="269"/>
      <c r="S42" s="270"/>
      <c r="T42" s="290">
        <v>10</v>
      </c>
      <c r="U42" s="19">
        <f>1.3*1.1</f>
        <v>1.43</v>
      </c>
      <c r="V42" s="106">
        <f t="shared" si="20"/>
        <v>14.3</v>
      </c>
      <c r="W42" s="107"/>
      <c r="X42" s="9"/>
      <c r="Y42" s="220">
        <f t="shared" si="21"/>
        <v>0</v>
      </c>
      <c r="Z42" s="221">
        <f t="shared" si="22"/>
        <v>0</v>
      </c>
      <c r="AA42" s="222">
        <f t="shared" si="23"/>
        <v>0</v>
      </c>
      <c r="AB42" s="223">
        <f t="shared" si="24"/>
        <v>0</v>
      </c>
      <c r="AC42" s="440"/>
      <c r="AD42" s="48"/>
    </row>
    <row r="43" spans="1:30" s="30" customFormat="1" ht="23.1" customHeight="1" outlineLevel="1" x14ac:dyDescent="0.25">
      <c r="A43" s="33" t="s">
        <v>255</v>
      </c>
      <c r="B43" s="31"/>
      <c r="C43" s="103" t="s">
        <v>4</v>
      </c>
      <c r="D43" s="265"/>
      <c r="E43" s="266"/>
      <c r="F43" s="266"/>
      <c r="G43" s="266"/>
      <c r="H43" s="266"/>
      <c r="I43" s="266"/>
      <c r="J43" s="266"/>
      <c r="K43" s="266"/>
      <c r="L43" s="266"/>
      <c r="M43" s="266"/>
      <c r="N43" s="266"/>
      <c r="O43" s="266"/>
      <c r="P43" s="266"/>
      <c r="Q43" s="266"/>
      <c r="R43" s="266"/>
      <c r="S43" s="267"/>
      <c r="T43" s="289"/>
      <c r="U43" s="104"/>
      <c r="V43" s="35"/>
      <c r="W43" s="31"/>
      <c r="X43" s="34"/>
      <c r="Y43" s="216"/>
      <c r="Z43" s="217"/>
      <c r="AA43" s="218"/>
      <c r="AB43" s="219"/>
      <c r="AC43" s="184"/>
    </row>
    <row r="44" spans="1:30" s="90" customFormat="1" ht="95.1" customHeight="1" outlineLevel="1" x14ac:dyDescent="0.25">
      <c r="A44" s="38" t="s">
        <v>256</v>
      </c>
      <c r="B44" s="39"/>
      <c r="C44" s="105" t="s">
        <v>46</v>
      </c>
      <c r="D44" s="268"/>
      <c r="E44" s="269"/>
      <c r="F44" s="269">
        <v>1</v>
      </c>
      <c r="G44" s="269">
        <v>1</v>
      </c>
      <c r="H44" s="269">
        <v>1</v>
      </c>
      <c r="I44" s="269"/>
      <c r="J44" s="269"/>
      <c r="K44" s="269"/>
      <c r="L44" s="269"/>
      <c r="M44" s="269"/>
      <c r="N44" s="269"/>
      <c r="O44" s="269"/>
      <c r="P44" s="269"/>
      <c r="Q44" s="269"/>
      <c r="R44" s="269"/>
      <c r="S44" s="270"/>
      <c r="T44" s="290">
        <v>3</v>
      </c>
      <c r="U44" s="19">
        <f>1.4*2.1</f>
        <v>2.94</v>
      </c>
      <c r="V44" s="106">
        <f>U44*T44</f>
        <v>8.82</v>
      </c>
      <c r="W44" s="107"/>
      <c r="X44" s="9"/>
      <c r="Y44" s="220">
        <f>W44+X44</f>
        <v>0</v>
      </c>
      <c r="Z44" s="221">
        <f t="shared" ref="Z44" si="25">T44*W44</f>
        <v>0</v>
      </c>
      <c r="AA44" s="222">
        <f t="shared" ref="AA44" si="26">T44*X44</f>
        <v>0</v>
      </c>
      <c r="AB44" s="223">
        <f t="shared" ref="AB44" si="27">Z44+AA44</f>
        <v>0</v>
      </c>
      <c r="AC44" s="441" t="s">
        <v>78</v>
      </c>
      <c r="AD44" s="89"/>
    </row>
    <row r="45" spans="1:30" s="90" customFormat="1" ht="95.1" customHeight="1" outlineLevel="1" x14ac:dyDescent="0.25">
      <c r="A45" s="38" t="s">
        <v>257</v>
      </c>
      <c r="B45" s="39"/>
      <c r="C45" s="105" t="s">
        <v>45</v>
      </c>
      <c r="D45" s="268">
        <v>1</v>
      </c>
      <c r="E45" s="269">
        <v>1</v>
      </c>
      <c r="F45" s="269"/>
      <c r="G45" s="269"/>
      <c r="H45" s="269"/>
      <c r="I45" s="269">
        <v>1</v>
      </c>
      <c r="J45" s="269"/>
      <c r="K45" s="269"/>
      <c r="L45" s="269"/>
      <c r="M45" s="269"/>
      <c r="N45" s="269"/>
      <c r="O45" s="269"/>
      <c r="P45" s="269"/>
      <c r="Q45" s="269"/>
      <c r="R45" s="269"/>
      <c r="S45" s="270"/>
      <c r="T45" s="290">
        <v>3</v>
      </c>
      <c r="U45" s="19">
        <f>1.4*2.1</f>
        <v>2.94</v>
      </c>
      <c r="V45" s="106">
        <f t="shared" ref="V45:V51" si="28">U45*T45</f>
        <v>8.82</v>
      </c>
      <c r="W45" s="107"/>
      <c r="X45" s="9"/>
      <c r="Y45" s="220">
        <f t="shared" ref="Y45:Y51" si="29">W45+X45</f>
        <v>0</v>
      </c>
      <c r="Z45" s="221">
        <f t="shared" ref="Z45:Z51" si="30">T45*W45</f>
        <v>0</v>
      </c>
      <c r="AA45" s="222">
        <f t="shared" ref="AA45:AA51" si="31">T45*X45</f>
        <v>0</v>
      </c>
      <c r="AB45" s="223">
        <f t="shared" ref="AB45:AB51" si="32">Z45+AA45</f>
        <v>0</v>
      </c>
      <c r="AC45" s="437"/>
      <c r="AD45" s="89"/>
    </row>
    <row r="46" spans="1:30" s="24" customFormat="1" ht="96.75" customHeight="1" outlineLevel="1" x14ac:dyDescent="0.25">
      <c r="A46" s="38" t="s">
        <v>258</v>
      </c>
      <c r="B46" s="39"/>
      <c r="C46" s="105" t="s">
        <v>47</v>
      </c>
      <c r="D46" s="268"/>
      <c r="E46" s="269"/>
      <c r="F46" s="269"/>
      <c r="G46" s="269"/>
      <c r="H46" s="269">
        <v>1</v>
      </c>
      <c r="I46" s="269">
        <v>1</v>
      </c>
      <c r="J46" s="269"/>
      <c r="K46" s="269"/>
      <c r="L46" s="269"/>
      <c r="M46" s="269"/>
      <c r="N46" s="269"/>
      <c r="O46" s="269"/>
      <c r="P46" s="269"/>
      <c r="Q46" s="269"/>
      <c r="R46" s="269"/>
      <c r="S46" s="270"/>
      <c r="T46" s="291">
        <v>2</v>
      </c>
      <c r="U46" s="19">
        <f t="shared" ref="U46:U47" si="33">1.4*2.1</f>
        <v>2.94</v>
      </c>
      <c r="V46" s="106">
        <f t="shared" si="28"/>
        <v>5.88</v>
      </c>
      <c r="W46" s="107"/>
      <c r="X46" s="9"/>
      <c r="Y46" s="220">
        <f t="shared" si="29"/>
        <v>0</v>
      </c>
      <c r="Z46" s="221">
        <f t="shared" si="30"/>
        <v>0</v>
      </c>
      <c r="AA46" s="222">
        <f t="shared" si="31"/>
        <v>0</v>
      </c>
      <c r="AB46" s="223">
        <f t="shared" si="32"/>
        <v>0</v>
      </c>
      <c r="AC46" s="436" t="s">
        <v>79</v>
      </c>
      <c r="AD46" s="48"/>
    </row>
    <row r="47" spans="1:30" s="24" customFormat="1" ht="94.5" customHeight="1" outlineLevel="1" x14ac:dyDescent="0.25">
      <c r="A47" s="38" t="s">
        <v>259</v>
      </c>
      <c r="B47" s="39"/>
      <c r="C47" s="105" t="s">
        <v>48</v>
      </c>
      <c r="D47" s="268">
        <v>1</v>
      </c>
      <c r="E47" s="269"/>
      <c r="F47" s="269"/>
      <c r="G47" s="269"/>
      <c r="H47" s="269">
        <v>1</v>
      </c>
      <c r="I47" s="269"/>
      <c r="J47" s="269"/>
      <c r="K47" s="269"/>
      <c r="L47" s="269"/>
      <c r="M47" s="269"/>
      <c r="N47" s="269"/>
      <c r="O47" s="269"/>
      <c r="P47" s="269"/>
      <c r="Q47" s="269"/>
      <c r="R47" s="269"/>
      <c r="S47" s="270"/>
      <c r="T47" s="291">
        <v>2</v>
      </c>
      <c r="U47" s="19">
        <f t="shared" si="33"/>
        <v>2.94</v>
      </c>
      <c r="V47" s="106">
        <f>U47*T47</f>
        <v>5.88</v>
      </c>
      <c r="W47" s="107"/>
      <c r="X47" s="9"/>
      <c r="Y47" s="220">
        <f t="shared" si="29"/>
        <v>0</v>
      </c>
      <c r="Z47" s="221">
        <f t="shared" si="30"/>
        <v>0</v>
      </c>
      <c r="AA47" s="222">
        <f t="shared" si="31"/>
        <v>0</v>
      </c>
      <c r="AB47" s="223">
        <f t="shared" si="32"/>
        <v>0</v>
      </c>
      <c r="AC47" s="437"/>
      <c r="AD47" s="48"/>
    </row>
    <row r="48" spans="1:30" s="24" customFormat="1" ht="95.1" customHeight="1" outlineLevel="1" x14ac:dyDescent="0.25">
      <c r="A48" s="38" t="s">
        <v>260</v>
      </c>
      <c r="B48" s="39"/>
      <c r="C48" s="105" t="s">
        <v>55</v>
      </c>
      <c r="D48" s="268"/>
      <c r="E48" s="269"/>
      <c r="F48" s="269">
        <v>1</v>
      </c>
      <c r="G48" s="269">
        <v>1</v>
      </c>
      <c r="H48" s="269"/>
      <c r="I48" s="269">
        <v>1</v>
      </c>
      <c r="J48" s="269">
        <v>1</v>
      </c>
      <c r="K48" s="269"/>
      <c r="L48" s="269"/>
      <c r="M48" s="269"/>
      <c r="N48" s="269"/>
      <c r="O48" s="269"/>
      <c r="P48" s="269"/>
      <c r="Q48" s="269"/>
      <c r="R48" s="269"/>
      <c r="S48" s="270"/>
      <c r="T48" s="291">
        <v>4</v>
      </c>
      <c r="U48" s="19">
        <f>1.55*2.1</f>
        <v>3.26</v>
      </c>
      <c r="V48" s="106">
        <f t="shared" si="28"/>
        <v>13.04</v>
      </c>
      <c r="W48" s="107"/>
      <c r="X48" s="9"/>
      <c r="Y48" s="220">
        <f t="shared" si="29"/>
        <v>0</v>
      </c>
      <c r="Z48" s="221">
        <f t="shared" si="30"/>
        <v>0</v>
      </c>
      <c r="AA48" s="222">
        <f t="shared" si="31"/>
        <v>0</v>
      </c>
      <c r="AB48" s="223">
        <f t="shared" si="32"/>
        <v>0</v>
      </c>
      <c r="AC48" s="436" t="s">
        <v>80</v>
      </c>
      <c r="AD48" s="48"/>
    </row>
    <row r="49" spans="1:31" s="24" customFormat="1" ht="95.1" customHeight="1" outlineLevel="1" x14ac:dyDescent="0.25">
      <c r="A49" s="38" t="s">
        <v>261</v>
      </c>
      <c r="B49" s="39"/>
      <c r="C49" s="105" t="s">
        <v>56</v>
      </c>
      <c r="D49" s="268"/>
      <c r="E49" s="269">
        <v>1</v>
      </c>
      <c r="F49" s="269"/>
      <c r="G49" s="269"/>
      <c r="H49" s="269"/>
      <c r="I49" s="269"/>
      <c r="J49" s="269"/>
      <c r="K49" s="269"/>
      <c r="L49" s="269"/>
      <c r="M49" s="269"/>
      <c r="N49" s="269"/>
      <c r="O49" s="269"/>
      <c r="P49" s="269"/>
      <c r="Q49" s="269"/>
      <c r="R49" s="269"/>
      <c r="S49" s="270"/>
      <c r="T49" s="291">
        <v>1</v>
      </c>
      <c r="U49" s="19">
        <f>1.55*2.1</f>
        <v>3.26</v>
      </c>
      <c r="V49" s="106">
        <f>U49*T49</f>
        <v>3.26</v>
      </c>
      <c r="W49" s="107"/>
      <c r="X49" s="9"/>
      <c r="Y49" s="220">
        <f t="shared" si="29"/>
        <v>0</v>
      </c>
      <c r="Z49" s="221">
        <f t="shared" si="30"/>
        <v>0</v>
      </c>
      <c r="AA49" s="222">
        <f t="shared" si="31"/>
        <v>0</v>
      </c>
      <c r="AB49" s="223">
        <f t="shared" si="32"/>
        <v>0</v>
      </c>
      <c r="AC49" s="437"/>
      <c r="AD49" s="48"/>
    </row>
    <row r="50" spans="1:31" s="24" customFormat="1" ht="95.1" customHeight="1" outlineLevel="1" x14ac:dyDescent="0.25">
      <c r="A50" s="38" t="s">
        <v>262</v>
      </c>
      <c r="B50" s="39"/>
      <c r="C50" s="134" t="s">
        <v>62</v>
      </c>
      <c r="D50" s="271">
        <v>5</v>
      </c>
      <c r="E50" s="272"/>
      <c r="F50" s="272">
        <v>4</v>
      </c>
      <c r="G50" s="272">
        <v>5</v>
      </c>
      <c r="H50" s="272"/>
      <c r="I50" s="272">
        <v>4</v>
      </c>
      <c r="J50" s="272">
        <v>5</v>
      </c>
      <c r="K50" s="272"/>
      <c r="L50" s="272"/>
      <c r="M50" s="272"/>
      <c r="N50" s="272"/>
      <c r="O50" s="272"/>
      <c r="P50" s="272"/>
      <c r="Q50" s="272"/>
      <c r="R50" s="272"/>
      <c r="S50" s="273"/>
      <c r="T50" s="290">
        <v>23</v>
      </c>
      <c r="U50" s="19">
        <f>1.15*2.1</f>
        <v>2.42</v>
      </c>
      <c r="V50" s="106">
        <f t="shared" si="28"/>
        <v>55.66</v>
      </c>
      <c r="W50" s="107"/>
      <c r="X50" s="9"/>
      <c r="Y50" s="220">
        <f t="shared" si="29"/>
        <v>0</v>
      </c>
      <c r="Z50" s="221">
        <f t="shared" si="30"/>
        <v>0</v>
      </c>
      <c r="AA50" s="222">
        <f t="shared" si="31"/>
        <v>0</v>
      </c>
      <c r="AB50" s="223">
        <f t="shared" si="32"/>
        <v>0</v>
      </c>
      <c r="AC50" s="441" t="s">
        <v>89</v>
      </c>
      <c r="AD50" s="48"/>
      <c r="AE50" s="111"/>
    </row>
    <row r="51" spans="1:31" s="24" customFormat="1" ht="95.1" customHeight="1" outlineLevel="1" x14ac:dyDescent="0.25">
      <c r="A51" s="38" t="s">
        <v>263</v>
      </c>
      <c r="B51" s="39"/>
      <c r="C51" s="134" t="s">
        <v>63</v>
      </c>
      <c r="D51" s="271"/>
      <c r="E51" s="272">
        <v>4</v>
      </c>
      <c r="F51" s="272"/>
      <c r="G51" s="272"/>
      <c r="H51" s="272">
        <v>5</v>
      </c>
      <c r="I51" s="272"/>
      <c r="J51" s="272"/>
      <c r="K51" s="272"/>
      <c r="L51" s="272"/>
      <c r="M51" s="272"/>
      <c r="N51" s="272"/>
      <c r="O51" s="272"/>
      <c r="P51" s="272"/>
      <c r="Q51" s="272"/>
      <c r="R51" s="272"/>
      <c r="S51" s="273"/>
      <c r="T51" s="290">
        <v>9</v>
      </c>
      <c r="U51" s="19">
        <f t="shared" ref="U51" si="34">1.15*2.1</f>
        <v>2.42</v>
      </c>
      <c r="V51" s="106">
        <f t="shared" si="28"/>
        <v>21.78</v>
      </c>
      <c r="W51" s="107"/>
      <c r="X51" s="9"/>
      <c r="Y51" s="220">
        <f t="shared" si="29"/>
        <v>0</v>
      </c>
      <c r="Z51" s="221">
        <f t="shared" si="30"/>
        <v>0</v>
      </c>
      <c r="AA51" s="222">
        <f t="shared" si="31"/>
        <v>0</v>
      </c>
      <c r="AB51" s="223">
        <f t="shared" si="32"/>
        <v>0</v>
      </c>
      <c r="AC51" s="437"/>
      <c r="AD51" s="48"/>
    </row>
    <row r="52" spans="1:31" s="30" customFormat="1" ht="23.1" customHeight="1" outlineLevel="1" x14ac:dyDescent="0.25">
      <c r="A52" s="33" t="s">
        <v>264</v>
      </c>
      <c r="B52" s="31"/>
      <c r="C52" s="103" t="s">
        <v>19</v>
      </c>
      <c r="D52" s="265"/>
      <c r="E52" s="266"/>
      <c r="F52" s="266"/>
      <c r="G52" s="266"/>
      <c r="H52" s="266"/>
      <c r="I52" s="266"/>
      <c r="J52" s="266"/>
      <c r="K52" s="266"/>
      <c r="L52" s="266"/>
      <c r="M52" s="266"/>
      <c r="N52" s="266"/>
      <c r="O52" s="266"/>
      <c r="P52" s="266"/>
      <c r="Q52" s="266"/>
      <c r="R52" s="266"/>
      <c r="S52" s="267"/>
      <c r="T52" s="289"/>
      <c r="U52" s="104"/>
      <c r="V52" s="35"/>
      <c r="W52" s="31"/>
      <c r="X52" s="34"/>
      <c r="Y52" s="216"/>
      <c r="Z52" s="217"/>
      <c r="AA52" s="218"/>
      <c r="AB52" s="219"/>
      <c r="AC52" s="184"/>
    </row>
    <row r="53" spans="1:31" s="24" customFormat="1" ht="205.5" customHeight="1" outlineLevel="1" x14ac:dyDescent="0.25">
      <c r="A53" s="38" t="s">
        <v>265</v>
      </c>
      <c r="B53" s="39"/>
      <c r="C53" s="105" t="s">
        <v>57</v>
      </c>
      <c r="D53" s="268">
        <v>1</v>
      </c>
      <c r="E53" s="269">
        <v>1</v>
      </c>
      <c r="F53" s="269">
        <v>1</v>
      </c>
      <c r="G53" s="269">
        <v>1</v>
      </c>
      <c r="H53" s="269">
        <v>1</v>
      </c>
      <c r="I53" s="269">
        <v>1</v>
      </c>
      <c r="J53" s="269"/>
      <c r="K53" s="269"/>
      <c r="L53" s="269"/>
      <c r="M53" s="269"/>
      <c r="N53" s="269"/>
      <c r="O53" s="269"/>
      <c r="P53" s="269"/>
      <c r="Q53" s="269"/>
      <c r="R53" s="269"/>
      <c r="S53" s="270"/>
      <c r="T53" s="290">
        <v>6</v>
      </c>
      <c r="U53" s="19">
        <f>1.15*2.1</f>
        <v>2.42</v>
      </c>
      <c r="V53" s="106">
        <f>U53*T53</f>
        <v>14.52</v>
      </c>
      <c r="W53" s="107"/>
      <c r="X53" s="9"/>
      <c r="Y53" s="220">
        <f>W53+X53</f>
        <v>0</v>
      </c>
      <c r="Z53" s="221">
        <f>T53*W53</f>
        <v>0</v>
      </c>
      <c r="AA53" s="222">
        <f>T53*X53</f>
        <v>0</v>
      </c>
      <c r="AB53" s="223">
        <f>Z53+AA53</f>
        <v>0</v>
      </c>
      <c r="AC53" s="188" t="s">
        <v>81</v>
      </c>
      <c r="AD53" s="48"/>
    </row>
    <row r="54" spans="1:31" s="30" customFormat="1" ht="23.1" customHeight="1" outlineLevel="1" x14ac:dyDescent="0.25">
      <c r="A54" s="33" t="s">
        <v>266</v>
      </c>
      <c r="B54" s="31"/>
      <c r="C54" s="103" t="s">
        <v>26</v>
      </c>
      <c r="D54" s="265"/>
      <c r="E54" s="266"/>
      <c r="F54" s="266"/>
      <c r="G54" s="266"/>
      <c r="H54" s="266"/>
      <c r="I54" s="266"/>
      <c r="J54" s="266"/>
      <c r="K54" s="266"/>
      <c r="L54" s="266"/>
      <c r="M54" s="266"/>
      <c r="N54" s="266"/>
      <c r="O54" s="266"/>
      <c r="P54" s="266"/>
      <c r="Q54" s="266"/>
      <c r="R54" s="266"/>
      <c r="S54" s="267"/>
      <c r="T54" s="292"/>
      <c r="U54" s="104"/>
      <c r="V54" s="108"/>
      <c r="W54" s="109"/>
      <c r="X54" s="32"/>
      <c r="Y54" s="224"/>
      <c r="Z54" s="225"/>
      <c r="AA54" s="226"/>
      <c r="AB54" s="227"/>
      <c r="AC54" s="184"/>
    </row>
    <row r="55" spans="1:31" s="24" customFormat="1" ht="99.75" customHeight="1" outlineLevel="1" x14ac:dyDescent="0.25">
      <c r="A55" s="38" t="s">
        <v>267</v>
      </c>
      <c r="B55" s="39"/>
      <c r="C55" s="105" t="s">
        <v>41</v>
      </c>
      <c r="D55" s="268"/>
      <c r="E55" s="269"/>
      <c r="F55" s="269"/>
      <c r="G55" s="269">
        <v>4</v>
      </c>
      <c r="H55" s="269"/>
      <c r="I55" s="269"/>
      <c r="J55" s="269"/>
      <c r="K55" s="269"/>
      <c r="L55" s="269"/>
      <c r="M55" s="269"/>
      <c r="N55" s="269"/>
      <c r="O55" s="269"/>
      <c r="P55" s="269"/>
      <c r="Q55" s="269"/>
      <c r="R55" s="269"/>
      <c r="S55" s="270"/>
      <c r="T55" s="290">
        <v>4</v>
      </c>
      <c r="U55" s="19">
        <f>1.4*2.1</f>
        <v>2.94</v>
      </c>
      <c r="V55" s="106">
        <f>U55*T55</f>
        <v>11.76</v>
      </c>
      <c r="W55" s="107"/>
      <c r="X55" s="9"/>
      <c r="Y55" s="220">
        <f>W55+X55</f>
        <v>0</v>
      </c>
      <c r="Z55" s="221">
        <f>T55*W55</f>
        <v>0</v>
      </c>
      <c r="AA55" s="222">
        <f>T55*X55</f>
        <v>0</v>
      </c>
      <c r="AB55" s="223">
        <f>Z55+AA55</f>
        <v>0</v>
      </c>
      <c r="AC55" s="441" t="s">
        <v>83</v>
      </c>
      <c r="AD55" s="48"/>
    </row>
    <row r="56" spans="1:31" s="24" customFormat="1" ht="103.5" customHeight="1" outlineLevel="1" x14ac:dyDescent="0.25">
      <c r="A56" s="38" t="s">
        <v>268</v>
      </c>
      <c r="B56" s="39"/>
      <c r="C56" s="105" t="s">
        <v>42</v>
      </c>
      <c r="D56" s="268"/>
      <c r="E56" s="269"/>
      <c r="F56" s="269">
        <v>4</v>
      </c>
      <c r="G56" s="269"/>
      <c r="H56" s="269">
        <v>5</v>
      </c>
      <c r="I56" s="269">
        <v>5</v>
      </c>
      <c r="J56" s="269"/>
      <c r="K56" s="269"/>
      <c r="L56" s="269"/>
      <c r="M56" s="269"/>
      <c r="N56" s="269"/>
      <c r="O56" s="269"/>
      <c r="P56" s="269"/>
      <c r="Q56" s="269"/>
      <c r="R56" s="269"/>
      <c r="S56" s="270"/>
      <c r="T56" s="290">
        <v>14</v>
      </c>
      <c r="U56" s="19">
        <f>1.4*2.1</f>
        <v>2.94</v>
      </c>
      <c r="V56" s="106">
        <f>U56*T56</f>
        <v>41.16</v>
      </c>
      <c r="W56" s="107"/>
      <c r="X56" s="9"/>
      <c r="Y56" s="220">
        <f t="shared" ref="Y56:Y61" si="35">W56+X56</f>
        <v>0</v>
      </c>
      <c r="Z56" s="221">
        <f t="shared" ref="Z56:Z61" si="36">T56*W56</f>
        <v>0</v>
      </c>
      <c r="AA56" s="222">
        <f t="shared" ref="AA56:AA61" si="37">T56*X56</f>
        <v>0</v>
      </c>
      <c r="AB56" s="223">
        <f t="shared" ref="AB56:AB61" si="38">Z56+AA56</f>
        <v>0</v>
      </c>
      <c r="AC56" s="437"/>
      <c r="AD56" s="48"/>
    </row>
    <row r="57" spans="1:31" s="24" customFormat="1" ht="200.25" customHeight="1" outlineLevel="1" x14ac:dyDescent="0.25">
      <c r="A57" s="38" t="s">
        <v>269</v>
      </c>
      <c r="B57" s="110"/>
      <c r="C57" s="105" t="s">
        <v>52</v>
      </c>
      <c r="D57" s="268"/>
      <c r="E57" s="269"/>
      <c r="F57" s="269"/>
      <c r="G57" s="269"/>
      <c r="H57" s="269"/>
      <c r="I57" s="269"/>
      <c r="J57" s="269">
        <v>1</v>
      </c>
      <c r="K57" s="269"/>
      <c r="L57" s="269"/>
      <c r="M57" s="269"/>
      <c r="N57" s="269"/>
      <c r="O57" s="269"/>
      <c r="P57" s="269"/>
      <c r="Q57" s="269"/>
      <c r="R57" s="269"/>
      <c r="S57" s="270"/>
      <c r="T57" s="290">
        <v>1</v>
      </c>
      <c r="U57" s="19">
        <f t="shared" ref="U57" si="39">1.4*2.1</f>
        <v>2.94</v>
      </c>
      <c r="V57" s="106">
        <f t="shared" ref="V57" si="40">U57*T57</f>
        <v>2.94</v>
      </c>
      <c r="W57" s="107"/>
      <c r="X57" s="9"/>
      <c r="Y57" s="220">
        <f t="shared" si="35"/>
        <v>0</v>
      </c>
      <c r="Z57" s="221">
        <f t="shared" si="36"/>
        <v>0</v>
      </c>
      <c r="AA57" s="222">
        <f t="shared" si="37"/>
        <v>0</v>
      </c>
      <c r="AB57" s="223">
        <f t="shared" si="38"/>
        <v>0</v>
      </c>
      <c r="AC57" s="189" t="s">
        <v>84</v>
      </c>
      <c r="AD57" s="48"/>
    </row>
    <row r="58" spans="1:31" s="90" customFormat="1" ht="103.5" customHeight="1" outlineLevel="1" x14ac:dyDescent="0.25">
      <c r="A58" s="38" t="s">
        <v>270</v>
      </c>
      <c r="B58" s="110"/>
      <c r="C58" s="105" t="s">
        <v>64</v>
      </c>
      <c r="D58" s="268">
        <v>5</v>
      </c>
      <c r="E58" s="269"/>
      <c r="F58" s="269">
        <v>4</v>
      </c>
      <c r="G58" s="269">
        <v>1</v>
      </c>
      <c r="H58" s="269"/>
      <c r="I58" s="269">
        <v>5</v>
      </c>
      <c r="J58" s="269"/>
      <c r="K58" s="269"/>
      <c r="L58" s="269"/>
      <c r="M58" s="269"/>
      <c r="N58" s="269"/>
      <c r="O58" s="269"/>
      <c r="P58" s="269"/>
      <c r="Q58" s="269"/>
      <c r="R58" s="269"/>
      <c r="S58" s="270"/>
      <c r="T58" s="290">
        <v>15</v>
      </c>
      <c r="U58" s="19">
        <f>1.4*2.1</f>
        <v>2.94</v>
      </c>
      <c r="V58" s="106">
        <f t="shared" ref="V58:V59" si="41">U58*T58</f>
        <v>44.1</v>
      </c>
      <c r="W58" s="107"/>
      <c r="X58" s="9"/>
      <c r="Y58" s="220">
        <f t="shared" si="35"/>
        <v>0</v>
      </c>
      <c r="Z58" s="221">
        <f t="shared" si="36"/>
        <v>0</v>
      </c>
      <c r="AA58" s="222">
        <f t="shared" si="37"/>
        <v>0</v>
      </c>
      <c r="AB58" s="223">
        <f t="shared" si="38"/>
        <v>0</v>
      </c>
      <c r="AC58" s="425" t="s">
        <v>108</v>
      </c>
      <c r="AD58" s="89"/>
    </row>
    <row r="59" spans="1:31" s="24" customFormat="1" ht="103.5" customHeight="1" outlineLevel="1" x14ac:dyDescent="0.25">
      <c r="A59" s="38" t="s">
        <v>271</v>
      </c>
      <c r="B59" s="110"/>
      <c r="C59" s="105" t="s">
        <v>65</v>
      </c>
      <c r="D59" s="268"/>
      <c r="E59" s="269">
        <v>5</v>
      </c>
      <c r="F59" s="269"/>
      <c r="G59" s="269">
        <v>4</v>
      </c>
      <c r="H59" s="269">
        <v>5</v>
      </c>
      <c r="I59" s="269"/>
      <c r="J59" s="269">
        <v>5</v>
      </c>
      <c r="K59" s="269"/>
      <c r="L59" s="269"/>
      <c r="M59" s="269"/>
      <c r="N59" s="269"/>
      <c r="O59" s="269"/>
      <c r="P59" s="269"/>
      <c r="Q59" s="269"/>
      <c r="R59" s="269"/>
      <c r="S59" s="270"/>
      <c r="T59" s="290">
        <v>19</v>
      </c>
      <c r="U59" s="19">
        <f>1.4*2.1</f>
        <v>2.94</v>
      </c>
      <c r="V59" s="106">
        <f t="shared" si="41"/>
        <v>55.86</v>
      </c>
      <c r="W59" s="107"/>
      <c r="X59" s="9"/>
      <c r="Y59" s="220">
        <f t="shared" si="35"/>
        <v>0</v>
      </c>
      <c r="Z59" s="221">
        <f t="shared" si="36"/>
        <v>0</v>
      </c>
      <c r="AA59" s="222">
        <f t="shared" si="37"/>
        <v>0</v>
      </c>
      <c r="AB59" s="223">
        <f t="shared" si="38"/>
        <v>0</v>
      </c>
      <c r="AC59" s="426"/>
      <c r="AD59" s="48"/>
    </row>
    <row r="60" spans="1:31" s="90" customFormat="1" ht="90" customHeight="1" outlineLevel="1" x14ac:dyDescent="0.25">
      <c r="A60" s="38" t="s">
        <v>272</v>
      </c>
      <c r="B60" s="39"/>
      <c r="C60" s="105" t="s">
        <v>106</v>
      </c>
      <c r="D60" s="268"/>
      <c r="E60" s="269">
        <v>1</v>
      </c>
      <c r="F60" s="269">
        <v>1</v>
      </c>
      <c r="G60" s="269"/>
      <c r="H60" s="269"/>
      <c r="I60" s="269"/>
      <c r="J60" s="269"/>
      <c r="K60" s="269"/>
      <c r="L60" s="269"/>
      <c r="M60" s="269"/>
      <c r="N60" s="269"/>
      <c r="O60" s="269"/>
      <c r="P60" s="269"/>
      <c r="Q60" s="269"/>
      <c r="R60" s="269"/>
      <c r="S60" s="270"/>
      <c r="T60" s="291">
        <v>2</v>
      </c>
      <c r="U60" s="19">
        <f t="shared" ref="U60:U61" si="42">1.4*2.1</f>
        <v>2.94</v>
      </c>
      <c r="V60" s="106">
        <f>U60*T60</f>
        <v>5.88</v>
      </c>
      <c r="W60" s="107"/>
      <c r="X60" s="9"/>
      <c r="Y60" s="220">
        <f t="shared" si="35"/>
        <v>0</v>
      </c>
      <c r="Z60" s="221">
        <f t="shared" si="36"/>
        <v>0</v>
      </c>
      <c r="AA60" s="222">
        <f t="shared" si="37"/>
        <v>0</v>
      </c>
      <c r="AB60" s="223">
        <f t="shared" si="38"/>
        <v>0</v>
      </c>
      <c r="AC60" s="425" t="s">
        <v>109</v>
      </c>
      <c r="AD60" s="89"/>
    </row>
    <row r="61" spans="1:31" s="90" customFormat="1" ht="114.75" customHeight="1" outlineLevel="1" x14ac:dyDescent="0.25">
      <c r="A61" s="38" t="s">
        <v>273</v>
      </c>
      <c r="B61" s="39"/>
      <c r="C61" s="105" t="s">
        <v>107</v>
      </c>
      <c r="D61" s="268"/>
      <c r="E61" s="269"/>
      <c r="F61" s="269">
        <v>1</v>
      </c>
      <c r="G61" s="269">
        <v>1</v>
      </c>
      <c r="H61" s="269"/>
      <c r="I61" s="269"/>
      <c r="J61" s="269"/>
      <c r="K61" s="269"/>
      <c r="L61" s="269"/>
      <c r="M61" s="269"/>
      <c r="N61" s="269"/>
      <c r="O61" s="269"/>
      <c r="P61" s="269"/>
      <c r="Q61" s="269"/>
      <c r="R61" s="269"/>
      <c r="S61" s="270"/>
      <c r="T61" s="291">
        <v>2</v>
      </c>
      <c r="U61" s="19">
        <f t="shared" si="42"/>
        <v>2.94</v>
      </c>
      <c r="V61" s="106">
        <f>U61*T61</f>
        <v>5.88</v>
      </c>
      <c r="W61" s="107"/>
      <c r="X61" s="9"/>
      <c r="Y61" s="220">
        <f t="shared" si="35"/>
        <v>0</v>
      </c>
      <c r="Z61" s="221">
        <f t="shared" si="36"/>
        <v>0</v>
      </c>
      <c r="AA61" s="222">
        <f t="shared" si="37"/>
        <v>0</v>
      </c>
      <c r="AB61" s="223">
        <f t="shared" si="38"/>
        <v>0</v>
      </c>
      <c r="AC61" s="426"/>
      <c r="AD61" s="89"/>
    </row>
    <row r="62" spans="1:31" s="29" customFormat="1" ht="23.1" customHeight="1" x14ac:dyDescent="0.25">
      <c r="A62" s="54" t="s">
        <v>214</v>
      </c>
      <c r="B62" s="55"/>
      <c r="C62" s="91" t="s">
        <v>274</v>
      </c>
      <c r="D62" s="259"/>
      <c r="E62" s="260"/>
      <c r="F62" s="260"/>
      <c r="G62" s="260"/>
      <c r="H62" s="260"/>
      <c r="I62" s="260"/>
      <c r="J62" s="260"/>
      <c r="K62" s="260"/>
      <c r="L62" s="260"/>
      <c r="M62" s="260"/>
      <c r="N62" s="260"/>
      <c r="O62" s="260"/>
      <c r="P62" s="260"/>
      <c r="Q62" s="260"/>
      <c r="R62" s="260"/>
      <c r="S62" s="261"/>
      <c r="T62" s="54"/>
      <c r="U62" s="56"/>
      <c r="V62" s="101"/>
      <c r="W62" s="55"/>
      <c r="X62" s="56"/>
      <c r="Y62" s="208"/>
      <c r="Z62" s="209">
        <f>Z63+Z78</f>
        <v>0</v>
      </c>
      <c r="AA62" s="210">
        <f>AA63+AA78</f>
        <v>0</v>
      </c>
      <c r="AB62" s="211">
        <f>Z62+AA62</f>
        <v>0</v>
      </c>
      <c r="AC62" s="182"/>
    </row>
    <row r="63" spans="1:31" s="30" customFormat="1" ht="23.1" customHeight="1" x14ac:dyDescent="0.25">
      <c r="A63" s="245" t="s">
        <v>216</v>
      </c>
      <c r="B63" s="40"/>
      <c r="C63" s="97" t="s">
        <v>7</v>
      </c>
      <c r="D63" s="262"/>
      <c r="E63" s="263"/>
      <c r="F63" s="263"/>
      <c r="G63" s="263"/>
      <c r="H63" s="263"/>
      <c r="I63" s="263"/>
      <c r="J63" s="263"/>
      <c r="K63" s="263"/>
      <c r="L63" s="263"/>
      <c r="M63" s="263"/>
      <c r="N63" s="263"/>
      <c r="O63" s="263"/>
      <c r="P63" s="263"/>
      <c r="Q63" s="263"/>
      <c r="R63" s="263"/>
      <c r="S63" s="264"/>
      <c r="T63" s="288"/>
      <c r="U63" s="98"/>
      <c r="V63" s="102"/>
      <c r="W63" s="40"/>
      <c r="X63" s="37"/>
      <c r="Y63" s="212"/>
      <c r="Z63" s="213">
        <f>SUM(Z64:Z77)</f>
        <v>0</v>
      </c>
      <c r="AA63" s="214">
        <f>SUM(AA64:AA77)</f>
        <v>0</v>
      </c>
      <c r="AB63" s="215">
        <f>Z63+AA63</f>
        <v>0</v>
      </c>
      <c r="AC63" s="183"/>
    </row>
    <row r="64" spans="1:31" s="30" customFormat="1" ht="23.1" customHeight="1" outlineLevel="1" x14ac:dyDescent="0.25">
      <c r="A64" s="33" t="s">
        <v>275</v>
      </c>
      <c r="B64" s="31"/>
      <c r="C64" s="103" t="s">
        <v>1</v>
      </c>
      <c r="D64" s="265"/>
      <c r="E64" s="266"/>
      <c r="F64" s="266"/>
      <c r="G64" s="266"/>
      <c r="H64" s="266"/>
      <c r="I64" s="266"/>
      <c r="J64" s="266"/>
      <c r="K64" s="266"/>
      <c r="L64" s="266"/>
      <c r="M64" s="266"/>
      <c r="N64" s="266"/>
      <c r="O64" s="266"/>
      <c r="P64" s="266"/>
      <c r="Q64" s="266"/>
      <c r="R64" s="266"/>
      <c r="S64" s="267"/>
      <c r="T64" s="289"/>
      <c r="U64" s="104"/>
      <c r="V64" s="35"/>
      <c r="W64" s="31"/>
      <c r="X64" s="34"/>
      <c r="Y64" s="216"/>
      <c r="Z64" s="217"/>
      <c r="AA64" s="218"/>
      <c r="AB64" s="219"/>
      <c r="AC64" s="184"/>
    </row>
    <row r="65" spans="1:30" s="24" customFormat="1" ht="95.1" customHeight="1" outlineLevel="1" x14ac:dyDescent="0.25">
      <c r="A65" s="38" t="s">
        <v>276</v>
      </c>
      <c r="B65" s="39"/>
      <c r="C65" s="105" t="s">
        <v>43</v>
      </c>
      <c r="D65" s="268"/>
      <c r="E65" s="269"/>
      <c r="F65" s="269"/>
      <c r="G65" s="269"/>
      <c r="H65" s="269"/>
      <c r="I65" s="269"/>
      <c r="J65" s="269"/>
      <c r="K65" s="272">
        <v>1</v>
      </c>
      <c r="L65" s="272">
        <v>1</v>
      </c>
      <c r="M65" s="272">
        <v>1</v>
      </c>
      <c r="N65" s="272">
        <v>1</v>
      </c>
      <c r="O65" s="272"/>
      <c r="P65" s="272">
        <v>1</v>
      </c>
      <c r="Q65" s="269"/>
      <c r="R65" s="269"/>
      <c r="S65" s="270"/>
      <c r="T65" s="290">
        <v>5</v>
      </c>
      <c r="U65" s="19">
        <f>1.35*2.1</f>
        <v>2.84</v>
      </c>
      <c r="V65" s="106">
        <f>U65*T65</f>
        <v>14.2</v>
      </c>
      <c r="W65" s="107"/>
      <c r="X65" s="9"/>
      <c r="Y65" s="220">
        <f>W65+X65</f>
        <v>0</v>
      </c>
      <c r="Z65" s="221">
        <f t="shared" ref="Z65" si="43">T65*W65</f>
        <v>0</v>
      </c>
      <c r="AA65" s="222">
        <f t="shared" ref="AA65" si="44">T65*X65</f>
        <v>0</v>
      </c>
      <c r="AB65" s="223">
        <f t="shared" ref="AB65" si="45">Z65+AA65</f>
        <v>0</v>
      </c>
      <c r="AC65" s="427" t="s">
        <v>72</v>
      </c>
      <c r="AD65" s="48"/>
    </row>
    <row r="66" spans="1:30" s="24" customFormat="1" ht="95.1" customHeight="1" outlineLevel="1" x14ac:dyDescent="0.25">
      <c r="A66" s="38" t="s">
        <v>277</v>
      </c>
      <c r="B66" s="39"/>
      <c r="C66" s="105" t="s">
        <v>44</v>
      </c>
      <c r="D66" s="268"/>
      <c r="E66" s="269"/>
      <c r="F66" s="269"/>
      <c r="G66" s="269"/>
      <c r="H66" s="269"/>
      <c r="I66" s="269"/>
      <c r="J66" s="269"/>
      <c r="K66" s="272"/>
      <c r="L66" s="272"/>
      <c r="M66" s="272"/>
      <c r="N66" s="272"/>
      <c r="O66" s="272">
        <v>1</v>
      </c>
      <c r="P66" s="272"/>
      <c r="Q66" s="269"/>
      <c r="R66" s="269"/>
      <c r="S66" s="270"/>
      <c r="T66" s="290">
        <v>1</v>
      </c>
      <c r="U66" s="19">
        <f>1.35*2.1</f>
        <v>2.84</v>
      </c>
      <c r="V66" s="106">
        <f t="shared" ref="V66:V68" si="46">U66*T66</f>
        <v>2.84</v>
      </c>
      <c r="W66" s="107"/>
      <c r="X66" s="9"/>
      <c r="Y66" s="220">
        <f t="shared" ref="Y66:Y69" si="47">W66+X66</f>
        <v>0</v>
      </c>
      <c r="Z66" s="221">
        <f t="shared" ref="Z66:Z69" si="48">T66*W66</f>
        <v>0</v>
      </c>
      <c r="AA66" s="222">
        <f t="shared" ref="AA66:AA69" si="49">T66*X66</f>
        <v>0</v>
      </c>
      <c r="AB66" s="223">
        <f t="shared" ref="AB66:AB69" si="50">Z66+AA66</f>
        <v>0</v>
      </c>
      <c r="AC66" s="438"/>
      <c r="AD66" s="48"/>
    </row>
    <row r="67" spans="1:30" s="24" customFormat="1" ht="88.5" customHeight="1" outlineLevel="1" x14ac:dyDescent="0.25">
      <c r="A67" s="38" t="s">
        <v>278</v>
      </c>
      <c r="B67" s="39"/>
      <c r="C67" s="105" t="s">
        <v>53</v>
      </c>
      <c r="D67" s="268"/>
      <c r="E67" s="269"/>
      <c r="F67" s="269"/>
      <c r="G67" s="269"/>
      <c r="H67" s="269"/>
      <c r="I67" s="269"/>
      <c r="J67" s="269"/>
      <c r="K67" s="272">
        <v>1</v>
      </c>
      <c r="L67" s="272"/>
      <c r="M67" s="272"/>
      <c r="N67" s="272"/>
      <c r="O67" s="272"/>
      <c r="P67" s="272">
        <v>1</v>
      </c>
      <c r="Q67" s="269"/>
      <c r="R67" s="269"/>
      <c r="S67" s="270"/>
      <c r="T67" s="290">
        <v>2</v>
      </c>
      <c r="U67" s="19">
        <f>1.15*2.1</f>
        <v>2.42</v>
      </c>
      <c r="V67" s="106">
        <f t="shared" si="46"/>
        <v>4.84</v>
      </c>
      <c r="W67" s="107"/>
      <c r="X67" s="9"/>
      <c r="Y67" s="220">
        <f t="shared" si="47"/>
        <v>0</v>
      </c>
      <c r="Z67" s="221">
        <f t="shared" si="48"/>
        <v>0</v>
      </c>
      <c r="AA67" s="222">
        <f t="shared" si="49"/>
        <v>0</v>
      </c>
      <c r="AB67" s="223">
        <f t="shared" si="50"/>
        <v>0</v>
      </c>
      <c r="AC67" s="434" t="s">
        <v>73</v>
      </c>
      <c r="AD67" s="48"/>
    </row>
    <row r="68" spans="1:30" s="24" customFormat="1" ht="99" customHeight="1" outlineLevel="1" x14ac:dyDescent="0.25">
      <c r="A68" s="38" t="s">
        <v>279</v>
      </c>
      <c r="B68" s="39"/>
      <c r="C68" s="105" t="s">
        <v>54</v>
      </c>
      <c r="D68" s="268"/>
      <c r="E68" s="269"/>
      <c r="F68" s="269"/>
      <c r="G68" s="269"/>
      <c r="H68" s="269"/>
      <c r="I68" s="269"/>
      <c r="J68" s="269"/>
      <c r="K68" s="272"/>
      <c r="L68" s="272"/>
      <c r="M68" s="272">
        <v>3</v>
      </c>
      <c r="N68" s="272"/>
      <c r="O68" s="272"/>
      <c r="P68" s="272"/>
      <c r="Q68" s="269"/>
      <c r="R68" s="269"/>
      <c r="S68" s="270"/>
      <c r="T68" s="290">
        <v>3</v>
      </c>
      <c r="U68" s="19">
        <f t="shared" ref="U68" si="51">1.15*2.1</f>
        <v>2.42</v>
      </c>
      <c r="V68" s="106">
        <f t="shared" si="46"/>
        <v>7.26</v>
      </c>
      <c r="W68" s="107"/>
      <c r="X68" s="9"/>
      <c r="Y68" s="220">
        <f t="shared" si="47"/>
        <v>0</v>
      </c>
      <c r="Z68" s="221">
        <f t="shared" si="48"/>
        <v>0</v>
      </c>
      <c r="AA68" s="222">
        <f t="shared" si="49"/>
        <v>0</v>
      </c>
      <c r="AB68" s="223">
        <f t="shared" si="50"/>
        <v>0</v>
      </c>
      <c r="AC68" s="435"/>
      <c r="AD68" s="48"/>
    </row>
    <row r="69" spans="1:30" s="24" customFormat="1" ht="188.25" customHeight="1" outlineLevel="1" x14ac:dyDescent="0.25">
      <c r="A69" s="38" t="s">
        <v>280</v>
      </c>
      <c r="B69" s="39"/>
      <c r="C69" s="105" t="s">
        <v>68</v>
      </c>
      <c r="D69" s="268"/>
      <c r="E69" s="269"/>
      <c r="F69" s="269"/>
      <c r="G69" s="269"/>
      <c r="H69" s="269"/>
      <c r="I69" s="269"/>
      <c r="J69" s="269"/>
      <c r="K69" s="272">
        <v>1</v>
      </c>
      <c r="L69" s="272"/>
      <c r="M69" s="272"/>
      <c r="N69" s="272">
        <v>1</v>
      </c>
      <c r="O69" s="272"/>
      <c r="P69" s="272"/>
      <c r="Q69" s="269"/>
      <c r="R69" s="269"/>
      <c r="S69" s="270"/>
      <c r="T69" s="290">
        <v>2</v>
      </c>
      <c r="U69" s="19">
        <f>1.15*2.1</f>
        <v>2.42</v>
      </c>
      <c r="V69" s="106">
        <f>U69*T69</f>
        <v>4.84</v>
      </c>
      <c r="W69" s="107"/>
      <c r="X69" s="9"/>
      <c r="Y69" s="220">
        <f t="shared" si="47"/>
        <v>0</v>
      </c>
      <c r="Z69" s="221">
        <f t="shared" si="48"/>
        <v>0</v>
      </c>
      <c r="AA69" s="222">
        <f t="shared" si="49"/>
        <v>0</v>
      </c>
      <c r="AB69" s="223">
        <f t="shared" si="50"/>
        <v>0</v>
      </c>
      <c r="AC69" s="185" t="s">
        <v>74</v>
      </c>
      <c r="AD69" s="48"/>
    </row>
    <row r="70" spans="1:30" s="30" customFormat="1" ht="23.1" customHeight="1" outlineLevel="1" x14ac:dyDescent="0.25">
      <c r="A70" s="33" t="s">
        <v>281</v>
      </c>
      <c r="B70" s="31"/>
      <c r="C70" s="103" t="s">
        <v>4</v>
      </c>
      <c r="D70" s="265"/>
      <c r="E70" s="266"/>
      <c r="F70" s="266"/>
      <c r="G70" s="266"/>
      <c r="H70" s="266"/>
      <c r="I70" s="266"/>
      <c r="J70" s="266"/>
      <c r="K70" s="266"/>
      <c r="L70" s="266"/>
      <c r="M70" s="266"/>
      <c r="N70" s="266"/>
      <c r="O70" s="266"/>
      <c r="P70" s="266"/>
      <c r="Q70" s="266"/>
      <c r="R70" s="266"/>
      <c r="S70" s="267"/>
      <c r="T70" s="289"/>
      <c r="U70" s="104"/>
      <c r="V70" s="35"/>
      <c r="W70" s="31"/>
      <c r="X70" s="34"/>
      <c r="Y70" s="216"/>
      <c r="Z70" s="217"/>
      <c r="AA70" s="218"/>
      <c r="AB70" s="219"/>
      <c r="AC70" s="184"/>
    </row>
    <row r="71" spans="1:30" s="24" customFormat="1" ht="63.75" customHeight="1" outlineLevel="1" x14ac:dyDescent="0.25">
      <c r="A71" s="38" t="s">
        <v>282</v>
      </c>
      <c r="B71" s="39"/>
      <c r="C71" s="105" t="s">
        <v>49</v>
      </c>
      <c r="D71" s="268"/>
      <c r="E71" s="269"/>
      <c r="F71" s="269"/>
      <c r="G71" s="269"/>
      <c r="H71" s="269"/>
      <c r="I71" s="269"/>
      <c r="J71" s="269"/>
      <c r="K71" s="272">
        <v>1</v>
      </c>
      <c r="L71" s="272">
        <v>1</v>
      </c>
      <c r="M71" s="272">
        <v>1</v>
      </c>
      <c r="N71" s="272"/>
      <c r="O71" s="272">
        <v>1</v>
      </c>
      <c r="P71" s="272"/>
      <c r="Q71" s="269"/>
      <c r="R71" s="269"/>
      <c r="S71" s="270"/>
      <c r="T71" s="290">
        <v>4</v>
      </c>
      <c r="U71" s="19">
        <f>1.4*2.1</f>
        <v>2.94</v>
      </c>
      <c r="V71" s="106">
        <f>U71*T71</f>
        <v>11.76</v>
      </c>
      <c r="W71" s="107"/>
      <c r="X71" s="9"/>
      <c r="Y71" s="220">
        <f>W71+X71</f>
        <v>0</v>
      </c>
      <c r="Z71" s="221">
        <f>T71*W71</f>
        <v>0</v>
      </c>
      <c r="AA71" s="222">
        <f t="shared" ref="AA71" si="52">T71*X71</f>
        <v>0</v>
      </c>
      <c r="AB71" s="223">
        <f t="shared" ref="AB71" si="53">Z71+AA71</f>
        <v>0</v>
      </c>
      <c r="AC71" s="425" t="s">
        <v>75</v>
      </c>
      <c r="AD71" s="48"/>
    </row>
    <row r="72" spans="1:30" s="24" customFormat="1" ht="57" customHeight="1" outlineLevel="1" x14ac:dyDescent="0.25">
      <c r="A72" s="38" t="s">
        <v>283</v>
      </c>
      <c r="B72" s="39"/>
      <c r="C72" s="105" t="s">
        <v>50</v>
      </c>
      <c r="D72" s="268"/>
      <c r="E72" s="269"/>
      <c r="F72" s="269"/>
      <c r="G72" s="269"/>
      <c r="H72" s="269"/>
      <c r="I72" s="269"/>
      <c r="J72" s="269"/>
      <c r="K72" s="272"/>
      <c r="L72" s="272"/>
      <c r="M72" s="272">
        <v>1</v>
      </c>
      <c r="N72" s="272">
        <v>1</v>
      </c>
      <c r="O72" s="272"/>
      <c r="P72" s="272">
        <v>1</v>
      </c>
      <c r="Q72" s="269"/>
      <c r="R72" s="269"/>
      <c r="S72" s="270"/>
      <c r="T72" s="290">
        <v>3</v>
      </c>
      <c r="U72" s="19">
        <f>1.55*2.1</f>
        <v>3.26</v>
      </c>
      <c r="V72" s="106">
        <f t="shared" ref="V72:V73" si="54">U72*T72</f>
        <v>9.7799999999999994</v>
      </c>
      <c r="W72" s="107"/>
      <c r="X72" s="9"/>
      <c r="Y72" s="220">
        <f t="shared" ref="Y72:Y73" si="55">W72+X72</f>
        <v>0</v>
      </c>
      <c r="Z72" s="221">
        <f t="shared" ref="Z72:Z73" si="56">T72*W72</f>
        <v>0</v>
      </c>
      <c r="AA72" s="222">
        <f t="shared" ref="AA72:AA73" si="57">T72*X72</f>
        <v>0</v>
      </c>
      <c r="AB72" s="223">
        <f t="shared" ref="AB72:AB73" si="58">Z72+AA72</f>
        <v>0</v>
      </c>
      <c r="AC72" s="433"/>
      <c r="AD72" s="48"/>
    </row>
    <row r="73" spans="1:30" s="24" customFormat="1" ht="70.5" customHeight="1" outlineLevel="1" x14ac:dyDescent="0.25">
      <c r="A73" s="38" t="s">
        <v>284</v>
      </c>
      <c r="B73" s="39"/>
      <c r="C73" s="105" t="s">
        <v>51</v>
      </c>
      <c r="D73" s="268"/>
      <c r="E73" s="269"/>
      <c r="F73" s="269"/>
      <c r="G73" s="269"/>
      <c r="H73" s="269"/>
      <c r="I73" s="269"/>
      <c r="J73" s="269"/>
      <c r="K73" s="272">
        <v>1</v>
      </c>
      <c r="L73" s="272"/>
      <c r="M73" s="272"/>
      <c r="N73" s="272"/>
      <c r="O73" s="272"/>
      <c r="P73" s="272"/>
      <c r="Q73" s="269"/>
      <c r="R73" s="269"/>
      <c r="S73" s="270"/>
      <c r="T73" s="290">
        <v>1</v>
      </c>
      <c r="U73" s="19">
        <f>1.55*2.1</f>
        <v>3.26</v>
      </c>
      <c r="V73" s="106">
        <f t="shared" si="54"/>
        <v>3.26</v>
      </c>
      <c r="W73" s="107"/>
      <c r="X73" s="9"/>
      <c r="Y73" s="220">
        <f t="shared" si="55"/>
        <v>0</v>
      </c>
      <c r="Z73" s="221">
        <f t="shared" si="56"/>
        <v>0</v>
      </c>
      <c r="AA73" s="222">
        <f t="shared" si="57"/>
        <v>0</v>
      </c>
      <c r="AB73" s="223">
        <f t="shared" si="58"/>
        <v>0</v>
      </c>
      <c r="AC73" s="426"/>
      <c r="AD73" s="48"/>
    </row>
    <row r="74" spans="1:30" s="30" customFormat="1" ht="23.1" customHeight="1" outlineLevel="1" x14ac:dyDescent="0.25">
      <c r="A74" s="33" t="s">
        <v>285</v>
      </c>
      <c r="B74" s="31"/>
      <c r="C74" s="103" t="s">
        <v>2</v>
      </c>
      <c r="D74" s="265"/>
      <c r="E74" s="266"/>
      <c r="F74" s="266"/>
      <c r="G74" s="266"/>
      <c r="H74" s="266"/>
      <c r="I74" s="266"/>
      <c r="J74" s="266"/>
      <c r="K74" s="266"/>
      <c r="L74" s="266"/>
      <c r="M74" s="266"/>
      <c r="N74" s="266"/>
      <c r="O74" s="266"/>
      <c r="P74" s="266"/>
      <c r="Q74" s="266"/>
      <c r="R74" s="266"/>
      <c r="S74" s="267"/>
      <c r="T74" s="289"/>
      <c r="U74" s="104"/>
      <c r="V74" s="35"/>
      <c r="W74" s="31"/>
      <c r="X74" s="34"/>
      <c r="Y74" s="216"/>
      <c r="Z74" s="217"/>
      <c r="AA74" s="218"/>
      <c r="AB74" s="219"/>
      <c r="AC74" s="184"/>
    </row>
    <row r="75" spans="1:30" s="24" customFormat="1" ht="201" customHeight="1" outlineLevel="1" x14ac:dyDescent="0.25">
      <c r="A75" s="38" t="s">
        <v>286</v>
      </c>
      <c r="B75" s="39"/>
      <c r="C75" s="105" t="s">
        <v>226</v>
      </c>
      <c r="D75" s="268"/>
      <c r="E75" s="269"/>
      <c r="F75" s="269"/>
      <c r="G75" s="269"/>
      <c r="H75" s="269"/>
      <c r="I75" s="269"/>
      <c r="J75" s="269"/>
      <c r="K75" s="272">
        <v>1</v>
      </c>
      <c r="L75" s="272">
        <v>1</v>
      </c>
      <c r="M75" s="272">
        <v>1</v>
      </c>
      <c r="N75" s="272">
        <v>1</v>
      </c>
      <c r="O75" s="272">
        <v>1</v>
      </c>
      <c r="P75" s="272">
        <v>1</v>
      </c>
      <c r="Q75" s="269"/>
      <c r="R75" s="269"/>
      <c r="S75" s="270"/>
      <c r="T75" s="290">
        <v>6</v>
      </c>
      <c r="U75" s="19">
        <f>0.8*0.8</f>
        <v>0.64</v>
      </c>
      <c r="V75" s="106">
        <f>U75*T75</f>
        <v>3.84</v>
      </c>
      <c r="W75" s="107"/>
      <c r="X75" s="9"/>
      <c r="Y75" s="220">
        <f>W75+X75</f>
        <v>0</v>
      </c>
      <c r="Z75" s="221">
        <f t="shared" ref="Z75" si="59">T75*W75</f>
        <v>0</v>
      </c>
      <c r="AA75" s="222">
        <f t="shared" ref="AA75" si="60">T75*X75</f>
        <v>0</v>
      </c>
      <c r="AB75" s="223">
        <f>Z75+AA75</f>
        <v>0</v>
      </c>
      <c r="AC75" s="175" t="s">
        <v>112</v>
      </c>
      <c r="AD75" s="48"/>
    </row>
    <row r="76" spans="1:30" s="30" customFormat="1" ht="23.1" customHeight="1" outlineLevel="1" x14ac:dyDescent="0.25">
      <c r="A76" s="33" t="s">
        <v>287</v>
      </c>
      <c r="B76" s="31"/>
      <c r="C76" s="103" t="s">
        <v>26</v>
      </c>
      <c r="D76" s="265"/>
      <c r="E76" s="266"/>
      <c r="F76" s="266"/>
      <c r="G76" s="266"/>
      <c r="H76" s="266"/>
      <c r="I76" s="266"/>
      <c r="J76" s="266"/>
      <c r="K76" s="266"/>
      <c r="L76" s="266"/>
      <c r="M76" s="266"/>
      <c r="N76" s="266"/>
      <c r="O76" s="266"/>
      <c r="P76" s="266"/>
      <c r="Q76" s="266"/>
      <c r="R76" s="266"/>
      <c r="S76" s="267"/>
      <c r="T76" s="289"/>
      <c r="U76" s="104"/>
      <c r="V76" s="35"/>
      <c r="W76" s="31"/>
      <c r="X76" s="34"/>
      <c r="Y76" s="216"/>
      <c r="Z76" s="217"/>
      <c r="AA76" s="218"/>
      <c r="AB76" s="219"/>
      <c r="AC76" s="184"/>
    </row>
    <row r="77" spans="1:30" s="24" customFormat="1" ht="188.25" customHeight="1" outlineLevel="1" x14ac:dyDescent="0.25">
      <c r="A77" s="38" t="s">
        <v>288</v>
      </c>
      <c r="B77" s="39"/>
      <c r="C77" s="105" t="s">
        <v>110</v>
      </c>
      <c r="D77" s="268"/>
      <c r="E77" s="269"/>
      <c r="F77" s="269"/>
      <c r="G77" s="269"/>
      <c r="H77" s="269"/>
      <c r="I77" s="269"/>
      <c r="J77" s="269"/>
      <c r="K77" s="269"/>
      <c r="L77" s="269">
        <v>1</v>
      </c>
      <c r="M77" s="269"/>
      <c r="N77" s="269"/>
      <c r="O77" s="269"/>
      <c r="P77" s="269"/>
      <c r="Q77" s="269"/>
      <c r="R77" s="269"/>
      <c r="S77" s="270"/>
      <c r="T77" s="290">
        <v>1</v>
      </c>
      <c r="U77" s="19">
        <f>1.55*2.1</f>
        <v>3.26</v>
      </c>
      <c r="V77" s="106">
        <f>U77*T77</f>
        <v>3.26</v>
      </c>
      <c r="W77" s="107"/>
      <c r="X77" s="9"/>
      <c r="Y77" s="220">
        <f>W77+X77</f>
        <v>0</v>
      </c>
      <c r="Z77" s="221">
        <f>T77*W77</f>
        <v>0</v>
      </c>
      <c r="AA77" s="222">
        <f>T77*X77</f>
        <v>0</v>
      </c>
      <c r="AB77" s="223">
        <f>Z77+AA77</f>
        <v>0</v>
      </c>
      <c r="AC77" s="187" t="s">
        <v>192</v>
      </c>
      <c r="AD77" s="48"/>
    </row>
    <row r="78" spans="1:30" s="30" customFormat="1" ht="23.1" customHeight="1" x14ac:dyDescent="0.25">
      <c r="A78" s="245" t="s">
        <v>217</v>
      </c>
      <c r="B78" s="40"/>
      <c r="C78" s="97" t="s">
        <v>8</v>
      </c>
      <c r="D78" s="262"/>
      <c r="E78" s="263"/>
      <c r="F78" s="263"/>
      <c r="G78" s="263"/>
      <c r="H78" s="263"/>
      <c r="I78" s="263"/>
      <c r="J78" s="263"/>
      <c r="K78" s="263"/>
      <c r="L78" s="263"/>
      <c r="M78" s="263"/>
      <c r="N78" s="263"/>
      <c r="O78" s="263"/>
      <c r="P78" s="263"/>
      <c r="Q78" s="263"/>
      <c r="R78" s="263"/>
      <c r="S78" s="264"/>
      <c r="T78" s="288"/>
      <c r="U78" s="98"/>
      <c r="V78" s="102"/>
      <c r="W78" s="40"/>
      <c r="X78" s="37"/>
      <c r="Y78" s="212"/>
      <c r="Z78" s="213">
        <f>SUM(Z79:Z103)</f>
        <v>0</v>
      </c>
      <c r="AA78" s="214">
        <f>SUM(AA79:AA103)</f>
        <v>0</v>
      </c>
      <c r="AB78" s="215">
        <f>Z78+AA78</f>
        <v>0</v>
      </c>
      <c r="AC78" s="183"/>
    </row>
    <row r="79" spans="1:30" s="30" customFormat="1" ht="23.1" customHeight="1" outlineLevel="1" x14ac:dyDescent="0.25">
      <c r="A79" s="33" t="s">
        <v>289</v>
      </c>
      <c r="B79" s="31"/>
      <c r="C79" s="103" t="s">
        <v>3</v>
      </c>
      <c r="D79" s="265"/>
      <c r="E79" s="266"/>
      <c r="F79" s="266"/>
      <c r="G79" s="266"/>
      <c r="H79" s="266"/>
      <c r="I79" s="266"/>
      <c r="J79" s="266"/>
      <c r="K79" s="266"/>
      <c r="L79" s="266"/>
      <c r="M79" s="266"/>
      <c r="N79" s="266"/>
      <c r="O79" s="266"/>
      <c r="P79" s="266"/>
      <c r="Q79" s="266"/>
      <c r="R79" s="266"/>
      <c r="S79" s="267"/>
      <c r="T79" s="289"/>
      <c r="U79" s="104"/>
      <c r="V79" s="35"/>
      <c r="W79" s="31"/>
      <c r="X79" s="34"/>
      <c r="Y79" s="216"/>
      <c r="Z79" s="217"/>
      <c r="AA79" s="218"/>
      <c r="AB79" s="219"/>
      <c r="AC79" s="184"/>
    </row>
    <row r="80" spans="1:30" s="24" customFormat="1" ht="87" customHeight="1" outlineLevel="1" x14ac:dyDescent="0.25">
      <c r="A80" s="38" t="s">
        <v>290</v>
      </c>
      <c r="B80" s="39"/>
      <c r="C80" s="105" t="s">
        <v>59</v>
      </c>
      <c r="D80" s="268"/>
      <c r="E80" s="269"/>
      <c r="F80" s="269"/>
      <c r="G80" s="269"/>
      <c r="H80" s="269"/>
      <c r="I80" s="269"/>
      <c r="J80" s="269"/>
      <c r="K80" s="272"/>
      <c r="L80" s="272"/>
      <c r="M80" s="272">
        <v>1</v>
      </c>
      <c r="N80" s="272"/>
      <c r="O80" s="272"/>
      <c r="P80" s="272"/>
      <c r="Q80" s="269"/>
      <c r="R80" s="269"/>
      <c r="S80" s="270"/>
      <c r="T80" s="290">
        <v>1</v>
      </c>
      <c r="U80" s="19">
        <f>1.15*2.1</f>
        <v>2.42</v>
      </c>
      <c r="V80" s="106">
        <f>U80*T80</f>
        <v>2.42</v>
      </c>
      <c r="W80" s="107"/>
      <c r="X80" s="9"/>
      <c r="Y80" s="220">
        <f>W80+X80</f>
        <v>0</v>
      </c>
      <c r="Z80" s="221">
        <f>T80*W80</f>
        <v>0</v>
      </c>
      <c r="AA80" s="222">
        <f>T80*X80</f>
        <v>0</v>
      </c>
      <c r="AB80" s="223">
        <f>Z80+AA80</f>
        <v>0</v>
      </c>
      <c r="AC80" s="431" t="s">
        <v>76</v>
      </c>
      <c r="AD80" s="48"/>
    </row>
    <row r="81" spans="1:31" s="24" customFormat="1" ht="98.25" customHeight="1" outlineLevel="1" x14ac:dyDescent="0.25">
      <c r="A81" s="38" t="s">
        <v>291</v>
      </c>
      <c r="B81" s="39"/>
      <c r="C81" s="105" t="s">
        <v>60</v>
      </c>
      <c r="D81" s="268"/>
      <c r="E81" s="269"/>
      <c r="F81" s="269"/>
      <c r="G81" s="269"/>
      <c r="H81" s="269"/>
      <c r="I81" s="269"/>
      <c r="J81" s="269"/>
      <c r="K81" s="272"/>
      <c r="L81" s="272"/>
      <c r="M81" s="272">
        <v>2</v>
      </c>
      <c r="N81" s="272"/>
      <c r="O81" s="272"/>
      <c r="P81" s="272"/>
      <c r="Q81" s="269"/>
      <c r="R81" s="269"/>
      <c r="S81" s="270"/>
      <c r="T81" s="290">
        <v>2</v>
      </c>
      <c r="U81" s="19">
        <f>1.15*2.1</f>
        <v>2.42</v>
      </c>
      <c r="V81" s="106">
        <f>U81*T81</f>
        <v>4.84</v>
      </c>
      <c r="W81" s="107"/>
      <c r="X81" s="9"/>
      <c r="Y81" s="220">
        <f t="shared" ref="Y81:Y83" si="61">W81+X81</f>
        <v>0</v>
      </c>
      <c r="Z81" s="221">
        <f t="shared" ref="Z81:Z83" si="62">T81*W81</f>
        <v>0</v>
      </c>
      <c r="AA81" s="222">
        <f t="shared" ref="AA81:AA83" si="63">T81*X81</f>
        <v>0</v>
      </c>
      <c r="AB81" s="223">
        <f t="shared" ref="AB81:AB83" si="64">Z81+AA81</f>
        <v>0</v>
      </c>
      <c r="AC81" s="432"/>
      <c r="AD81" s="48"/>
    </row>
    <row r="82" spans="1:31" s="24" customFormat="1" ht="95.1" customHeight="1" outlineLevel="1" x14ac:dyDescent="0.25">
      <c r="A82" s="38" t="s">
        <v>292</v>
      </c>
      <c r="B82" s="39"/>
      <c r="C82" s="105" t="s">
        <v>69</v>
      </c>
      <c r="D82" s="268"/>
      <c r="E82" s="269"/>
      <c r="F82" s="269"/>
      <c r="G82" s="269"/>
      <c r="H82" s="269"/>
      <c r="I82" s="269"/>
      <c r="J82" s="269"/>
      <c r="K82" s="272">
        <v>10</v>
      </c>
      <c r="L82" s="272">
        <v>5</v>
      </c>
      <c r="M82" s="272">
        <v>5</v>
      </c>
      <c r="N82" s="272"/>
      <c r="O82" s="272"/>
      <c r="P82" s="272">
        <v>5</v>
      </c>
      <c r="Q82" s="269"/>
      <c r="R82" s="269"/>
      <c r="S82" s="270"/>
      <c r="T82" s="290">
        <v>25</v>
      </c>
      <c r="U82" s="19">
        <f>1.1*1.7</f>
        <v>1.87</v>
      </c>
      <c r="V82" s="106">
        <f>U82*T82</f>
        <v>46.75</v>
      </c>
      <c r="W82" s="107"/>
      <c r="X82" s="9"/>
      <c r="Y82" s="220">
        <f t="shared" si="61"/>
        <v>0</v>
      </c>
      <c r="Z82" s="221">
        <f t="shared" si="62"/>
        <v>0</v>
      </c>
      <c r="AA82" s="222">
        <f t="shared" si="63"/>
        <v>0</v>
      </c>
      <c r="AB82" s="223">
        <f t="shared" si="64"/>
        <v>0</v>
      </c>
      <c r="AC82" s="439" t="s">
        <v>77</v>
      </c>
      <c r="AD82" s="48"/>
    </row>
    <row r="83" spans="1:31" s="24" customFormat="1" ht="102" customHeight="1" outlineLevel="1" x14ac:dyDescent="0.25">
      <c r="A83" s="38" t="s">
        <v>293</v>
      </c>
      <c r="B83" s="39"/>
      <c r="C83" s="105" t="s">
        <v>70</v>
      </c>
      <c r="D83" s="268"/>
      <c r="E83" s="269"/>
      <c r="F83" s="269"/>
      <c r="G83" s="269"/>
      <c r="H83" s="269"/>
      <c r="I83" s="269"/>
      <c r="J83" s="269"/>
      <c r="K83" s="272"/>
      <c r="L83" s="272">
        <v>5</v>
      </c>
      <c r="M83" s="272">
        <v>5</v>
      </c>
      <c r="N83" s="272">
        <v>10</v>
      </c>
      <c r="O83" s="272">
        <v>10</v>
      </c>
      <c r="P83" s="272"/>
      <c r="Q83" s="269"/>
      <c r="R83" s="269"/>
      <c r="S83" s="270"/>
      <c r="T83" s="290">
        <v>30</v>
      </c>
      <c r="U83" s="19">
        <f>1.3*1.1</f>
        <v>1.43</v>
      </c>
      <c r="V83" s="106">
        <f>U83*T83</f>
        <v>42.9</v>
      </c>
      <c r="W83" s="107"/>
      <c r="X83" s="9"/>
      <c r="Y83" s="220">
        <f t="shared" si="61"/>
        <v>0</v>
      </c>
      <c r="Z83" s="221">
        <f t="shared" si="62"/>
        <v>0</v>
      </c>
      <c r="AA83" s="222">
        <f t="shared" si="63"/>
        <v>0</v>
      </c>
      <c r="AB83" s="223">
        <f t="shared" si="64"/>
        <v>0</v>
      </c>
      <c r="AC83" s="440"/>
      <c r="AD83" s="48"/>
    </row>
    <row r="84" spans="1:31" s="30" customFormat="1" ht="23.1" customHeight="1" outlineLevel="1" x14ac:dyDescent="0.25">
      <c r="A84" s="33" t="s">
        <v>294</v>
      </c>
      <c r="B84" s="31"/>
      <c r="C84" s="103" t="s">
        <v>4</v>
      </c>
      <c r="D84" s="265"/>
      <c r="E84" s="266"/>
      <c r="F84" s="266"/>
      <c r="G84" s="266"/>
      <c r="H84" s="266"/>
      <c r="I84" s="266"/>
      <c r="J84" s="266"/>
      <c r="K84" s="266"/>
      <c r="L84" s="266"/>
      <c r="M84" s="266"/>
      <c r="N84" s="266"/>
      <c r="O84" s="266"/>
      <c r="P84" s="266"/>
      <c r="Q84" s="266"/>
      <c r="R84" s="266"/>
      <c r="S84" s="267"/>
      <c r="T84" s="292"/>
      <c r="U84" s="104"/>
      <c r="V84" s="108"/>
      <c r="W84" s="109"/>
      <c r="X84" s="32"/>
      <c r="Y84" s="224"/>
      <c r="Z84" s="225"/>
      <c r="AA84" s="226"/>
      <c r="AB84" s="227"/>
      <c r="AC84" s="184"/>
    </row>
    <row r="85" spans="1:31" s="24" customFormat="1" ht="90.75" customHeight="1" outlineLevel="1" x14ac:dyDescent="0.25">
      <c r="A85" s="38" t="s">
        <v>295</v>
      </c>
      <c r="B85" s="39"/>
      <c r="C85" s="105" t="s">
        <v>46</v>
      </c>
      <c r="D85" s="268"/>
      <c r="E85" s="269"/>
      <c r="F85" s="269"/>
      <c r="G85" s="269"/>
      <c r="H85" s="269"/>
      <c r="I85" s="269"/>
      <c r="J85" s="269"/>
      <c r="K85" s="272">
        <v>1</v>
      </c>
      <c r="L85" s="272">
        <v>1</v>
      </c>
      <c r="M85" s="272"/>
      <c r="N85" s="272">
        <v>1</v>
      </c>
      <c r="O85" s="272">
        <v>2</v>
      </c>
      <c r="P85" s="272"/>
      <c r="Q85" s="269"/>
      <c r="R85" s="269"/>
      <c r="S85" s="270"/>
      <c r="T85" s="290">
        <v>5</v>
      </c>
      <c r="U85" s="19">
        <f>1.4*2.1</f>
        <v>2.94</v>
      </c>
      <c r="V85" s="106">
        <f t="shared" ref="V85:V92" si="65">U85*T85</f>
        <v>14.7</v>
      </c>
      <c r="W85" s="107"/>
      <c r="X85" s="9"/>
      <c r="Y85" s="220">
        <f>W85+X85</f>
        <v>0</v>
      </c>
      <c r="Z85" s="221">
        <f t="shared" ref="Z85" si="66">T85*W85</f>
        <v>0</v>
      </c>
      <c r="AA85" s="222">
        <f t="shared" ref="AA85" si="67">T85*X85</f>
        <v>0</v>
      </c>
      <c r="AB85" s="223">
        <f t="shared" ref="AB85" si="68">Z85+AA85</f>
        <v>0</v>
      </c>
      <c r="AC85" s="441" t="s">
        <v>78</v>
      </c>
      <c r="AD85" s="48"/>
    </row>
    <row r="86" spans="1:31" s="24" customFormat="1" ht="96.75" customHeight="1" outlineLevel="1" x14ac:dyDescent="0.25">
      <c r="A86" s="38" t="s">
        <v>296</v>
      </c>
      <c r="B86" s="39"/>
      <c r="C86" s="105" t="s">
        <v>45</v>
      </c>
      <c r="D86" s="268"/>
      <c r="E86" s="269"/>
      <c r="F86" s="269"/>
      <c r="G86" s="269"/>
      <c r="H86" s="269"/>
      <c r="I86" s="269"/>
      <c r="J86" s="269"/>
      <c r="K86" s="272"/>
      <c r="L86" s="272"/>
      <c r="M86" s="272"/>
      <c r="N86" s="272"/>
      <c r="O86" s="272"/>
      <c r="P86" s="272">
        <v>1</v>
      </c>
      <c r="Q86" s="269"/>
      <c r="R86" s="269"/>
      <c r="S86" s="270"/>
      <c r="T86" s="290">
        <v>1</v>
      </c>
      <c r="U86" s="19">
        <f>1.4*2.1</f>
        <v>2.94</v>
      </c>
      <c r="V86" s="106">
        <f t="shared" si="65"/>
        <v>2.94</v>
      </c>
      <c r="W86" s="107"/>
      <c r="X86" s="9"/>
      <c r="Y86" s="220">
        <f t="shared" ref="Y86:Y92" si="69">W86+X86</f>
        <v>0</v>
      </c>
      <c r="Z86" s="221">
        <f t="shared" ref="Z86:Z92" si="70">T86*W86</f>
        <v>0</v>
      </c>
      <c r="AA86" s="222">
        <f t="shared" ref="AA86:AA92" si="71">T86*X86</f>
        <v>0</v>
      </c>
      <c r="AB86" s="223">
        <f t="shared" ref="AB86:AB92" si="72">Z86+AA86</f>
        <v>0</v>
      </c>
      <c r="AC86" s="437"/>
      <c r="AD86" s="48"/>
    </row>
    <row r="87" spans="1:31" s="24" customFormat="1" ht="96.75" customHeight="1" outlineLevel="1" x14ac:dyDescent="0.25">
      <c r="A87" s="38" t="s">
        <v>297</v>
      </c>
      <c r="B87" s="39"/>
      <c r="C87" s="105" t="s">
        <v>47</v>
      </c>
      <c r="D87" s="268"/>
      <c r="E87" s="269"/>
      <c r="F87" s="269"/>
      <c r="G87" s="269"/>
      <c r="H87" s="269"/>
      <c r="I87" s="269"/>
      <c r="J87" s="269"/>
      <c r="K87" s="272">
        <v>1</v>
      </c>
      <c r="L87" s="272">
        <v>1</v>
      </c>
      <c r="M87" s="272">
        <v>1</v>
      </c>
      <c r="N87" s="272"/>
      <c r="O87" s="272">
        <v>1</v>
      </c>
      <c r="P87" s="272"/>
      <c r="Q87" s="269"/>
      <c r="R87" s="269"/>
      <c r="S87" s="270"/>
      <c r="T87" s="291">
        <v>4</v>
      </c>
      <c r="U87" s="19">
        <f>1.4*2.1</f>
        <v>2.94</v>
      </c>
      <c r="V87" s="106">
        <f t="shared" si="65"/>
        <v>11.76</v>
      </c>
      <c r="W87" s="107"/>
      <c r="X87" s="9"/>
      <c r="Y87" s="220">
        <f t="shared" si="69"/>
        <v>0</v>
      </c>
      <c r="Z87" s="221">
        <f t="shared" si="70"/>
        <v>0</v>
      </c>
      <c r="AA87" s="222">
        <f t="shared" si="71"/>
        <v>0</v>
      </c>
      <c r="AB87" s="223">
        <f t="shared" si="72"/>
        <v>0</v>
      </c>
      <c r="AC87" s="436" t="s">
        <v>79</v>
      </c>
      <c r="AD87" s="48"/>
    </row>
    <row r="88" spans="1:31" s="24" customFormat="1" ht="87" customHeight="1" outlineLevel="1" x14ac:dyDescent="0.25">
      <c r="A88" s="38" t="s">
        <v>298</v>
      </c>
      <c r="B88" s="39"/>
      <c r="C88" s="105" t="s">
        <v>48</v>
      </c>
      <c r="D88" s="268"/>
      <c r="E88" s="269"/>
      <c r="F88" s="269"/>
      <c r="G88" s="269"/>
      <c r="H88" s="269"/>
      <c r="I88" s="269"/>
      <c r="J88" s="269"/>
      <c r="K88" s="272"/>
      <c r="L88" s="272"/>
      <c r="M88" s="272"/>
      <c r="N88" s="272"/>
      <c r="O88" s="272">
        <v>1</v>
      </c>
      <c r="P88" s="272"/>
      <c r="Q88" s="269"/>
      <c r="R88" s="269"/>
      <c r="S88" s="270"/>
      <c r="T88" s="291">
        <v>1</v>
      </c>
      <c r="U88" s="19">
        <f>1.4*2.1</f>
        <v>2.94</v>
      </c>
      <c r="V88" s="106">
        <f t="shared" si="65"/>
        <v>2.94</v>
      </c>
      <c r="W88" s="107"/>
      <c r="X88" s="9"/>
      <c r="Y88" s="220">
        <f t="shared" si="69"/>
        <v>0</v>
      </c>
      <c r="Z88" s="221">
        <f t="shared" si="70"/>
        <v>0</v>
      </c>
      <c r="AA88" s="222">
        <f t="shared" si="71"/>
        <v>0</v>
      </c>
      <c r="AB88" s="223">
        <f t="shared" si="72"/>
        <v>0</v>
      </c>
      <c r="AC88" s="437"/>
      <c r="AD88" s="48"/>
    </row>
    <row r="89" spans="1:31" s="24" customFormat="1" ht="95.1" customHeight="1" outlineLevel="1" x14ac:dyDescent="0.25">
      <c r="A89" s="38" t="s">
        <v>299</v>
      </c>
      <c r="B89" s="39"/>
      <c r="C89" s="105" t="s">
        <v>55</v>
      </c>
      <c r="D89" s="268"/>
      <c r="E89" s="269"/>
      <c r="F89" s="269"/>
      <c r="G89" s="269"/>
      <c r="H89" s="269"/>
      <c r="I89" s="269"/>
      <c r="J89" s="269"/>
      <c r="K89" s="272"/>
      <c r="L89" s="272"/>
      <c r="M89" s="272">
        <v>1</v>
      </c>
      <c r="N89" s="272">
        <v>1</v>
      </c>
      <c r="O89" s="272"/>
      <c r="P89" s="272">
        <v>1</v>
      </c>
      <c r="Q89" s="269"/>
      <c r="R89" s="269"/>
      <c r="S89" s="270"/>
      <c r="T89" s="291">
        <v>3</v>
      </c>
      <c r="U89" s="19">
        <f>1.55*2.1</f>
        <v>3.26</v>
      </c>
      <c r="V89" s="106">
        <f t="shared" si="65"/>
        <v>9.7799999999999994</v>
      </c>
      <c r="W89" s="107"/>
      <c r="X89" s="9"/>
      <c r="Y89" s="220">
        <f t="shared" si="69"/>
        <v>0</v>
      </c>
      <c r="Z89" s="221">
        <f t="shared" si="70"/>
        <v>0</v>
      </c>
      <c r="AA89" s="222">
        <f t="shared" si="71"/>
        <v>0</v>
      </c>
      <c r="AB89" s="223">
        <f t="shared" si="72"/>
        <v>0</v>
      </c>
      <c r="AC89" s="436" t="s">
        <v>80</v>
      </c>
      <c r="AD89" s="48"/>
    </row>
    <row r="90" spans="1:31" s="24" customFormat="1" ht="95.1" customHeight="1" outlineLevel="1" x14ac:dyDescent="0.25">
      <c r="A90" s="38" t="s">
        <v>300</v>
      </c>
      <c r="B90" s="39"/>
      <c r="C90" s="105" t="s">
        <v>56</v>
      </c>
      <c r="D90" s="268"/>
      <c r="E90" s="269"/>
      <c r="F90" s="269"/>
      <c r="G90" s="269"/>
      <c r="H90" s="269"/>
      <c r="I90" s="269"/>
      <c r="J90" s="269"/>
      <c r="K90" s="272">
        <v>1</v>
      </c>
      <c r="L90" s="272"/>
      <c r="M90" s="272"/>
      <c r="N90" s="272"/>
      <c r="O90" s="272"/>
      <c r="P90" s="272"/>
      <c r="Q90" s="269"/>
      <c r="R90" s="269"/>
      <c r="S90" s="270"/>
      <c r="T90" s="291">
        <v>1</v>
      </c>
      <c r="U90" s="19">
        <f>1.55*2.1</f>
        <v>3.26</v>
      </c>
      <c r="V90" s="106">
        <f t="shared" si="65"/>
        <v>3.26</v>
      </c>
      <c r="W90" s="107"/>
      <c r="X90" s="9"/>
      <c r="Y90" s="220">
        <f t="shared" si="69"/>
        <v>0</v>
      </c>
      <c r="Z90" s="221">
        <f t="shared" si="70"/>
        <v>0</v>
      </c>
      <c r="AA90" s="222">
        <f t="shared" si="71"/>
        <v>0</v>
      </c>
      <c r="AB90" s="223">
        <f t="shared" si="72"/>
        <v>0</v>
      </c>
      <c r="AC90" s="437"/>
      <c r="AD90" s="48"/>
    </row>
    <row r="91" spans="1:31" s="24" customFormat="1" ht="95.1" customHeight="1" outlineLevel="1" x14ac:dyDescent="0.25">
      <c r="A91" s="38" t="s">
        <v>301</v>
      </c>
      <c r="B91" s="39"/>
      <c r="C91" s="134" t="s">
        <v>62</v>
      </c>
      <c r="D91" s="271"/>
      <c r="E91" s="272"/>
      <c r="F91" s="272"/>
      <c r="G91" s="272"/>
      <c r="H91" s="272"/>
      <c r="I91" s="272"/>
      <c r="J91" s="272"/>
      <c r="K91" s="272"/>
      <c r="L91" s="272"/>
      <c r="M91" s="272">
        <v>5</v>
      </c>
      <c r="N91" s="272">
        <v>5</v>
      </c>
      <c r="O91" s="272">
        <v>4</v>
      </c>
      <c r="P91" s="272">
        <v>5</v>
      </c>
      <c r="Q91" s="272"/>
      <c r="R91" s="272"/>
      <c r="S91" s="273"/>
      <c r="T91" s="290">
        <v>19</v>
      </c>
      <c r="U91" s="19">
        <f>1.15*2.1</f>
        <v>2.42</v>
      </c>
      <c r="V91" s="106">
        <f t="shared" si="65"/>
        <v>45.98</v>
      </c>
      <c r="W91" s="107"/>
      <c r="X91" s="9"/>
      <c r="Y91" s="220">
        <f t="shared" si="69"/>
        <v>0</v>
      </c>
      <c r="Z91" s="221">
        <f t="shared" si="70"/>
        <v>0</v>
      </c>
      <c r="AA91" s="222">
        <f t="shared" si="71"/>
        <v>0</v>
      </c>
      <c r="AB91" s="223">
        <f t="shared" si="72"/>
        <v>0</v>
      </c>
      <c r="AC91" s="441" t="s">
        <v>89</v>
      </c>
      <c r="AD91" s="48"/>
      <c r="AE91" s="111"/>
    </row>
    <row r="92" spans="1:31" s="24" customFormat="1" ht="95.1" customHeight="1" outlineLevel="1" x14ac:dyDescent="0.25">
      <c r="A92" s="38" t="s">
        <v>302</v>
      </c>
      <c r="B92" s="39"/>
      <c r="C92" s="134" t="s">
        <v>63</v>
      </c>
      <c r="D92" s="271"/>
      <c r="E92" s="272"/>
      <c r="F92" s="272"/>
      <c r="G92" s="272"/>
      <c r="H92" s="272"/>
      <c r="I92" s="272"/>
      <c r="J92" s="272"/>
      <c r="K92" s="272">
        <v>4</v>
      </c>
      <c r="L92" s="272"/>
      <c r="M92" s="272"/>
      <c r="N92" s="272"/>
      <c r="O92" s="272"/>
      <c r="P92" s="272"/>
      <c r="Q92" s="272"/>
      <c r="R92" s="272"/>
      <c r="S92" s="273"/>
      <c r="T92" s="290">
        <v>4</v>
      </c>
      <c r="U92" s="19">
        <f t="shared" ref="U92" si="73">1.15*2.1</f>
        <v>2.42</v>
      </c>
      <c r="V92" s="106">
        <f t="shared" si="65"/>
        <v>9.68</v>
      </c>
      <c r="W92" s="107"/>
      <c r="X92" s="9"/>
      <c r="Y92" s="220">
        <f t="shared" si="69"/>
        <v>0</v>
      </c>
      <c r="Z92" s="221">
        <f t="shared" si="70"/>
        <v>0</v>
      </c>
      <c r="AA92" s="222">
        <f t="shared" si="71"/>
        <v>0</v>
      </c>
      <c r="AB92" s="223">
        <f t="shared" si="72"/>
        <v>0</v>
      </c>
      <c r="AC92" s="437"/>
      <c r="AD92" s="48"/>
    </row>
    <row r="93" spans="1:31" s="30" customFormat="1" ht="23.1" customHeight="1" outlineLevel="1" x14ac:dyDescent="0.25">
      <c r="A93" s="33" t="s">
        <v>303</v>
      </c>
      <c r="B93" s="31"/>
      <c r="C93" s="103" t="s">
        <v>19</v>
      </c>
      <c r="D93" s="265"/>
      <c r="E93" s="266"/>
      <c r="F93" s="266"/>
      <c r="G93" s="266"/>
      <c r="H93" s="266"/>
      <c r="I93" s="266"/>
      <c r="J93" s="266"/>
      <c r="K93" s="266"/>
      <c r="L93" s="266"/>
      <c r="M93" s="266"/>
      <c r="N93" s="266"/>
      <c r="O93" s="266"/>
      <c r="P93" s="266"/>
      <c r="Q93" s="266"/>
      <c r="R93" s="266"/>
      <c r="S93" s="267"/>
      <c r="T93" s="289"/>
      <c r="U93" s="104"/>
      <c r="V93" s="35"/>
      <c r="W93" s="31"/>
      <c r="X93" s="34"/>
      <c r="Y93" s="216"/>
      <c r="Z93" s="217"/>
      <c r="AA93" s="218"/>
      <c r="AB93" s="219"/>
      <c r="AC93" s="184"/>
    </row>
    <row r="94" spans="1:31" s="24" customFormat="1" ht="203.25" customHeight="1" outlineLevel="1" x14ac:dyDescent="0.25">
      <c r="A94" s="38" t="s">
        <v>304</v>
      </c>
      <c r="B94" s="39"/>
      <c r="C94" s="105" t="s">
        <v>57</v>
      </c>
      <c r="D94" s="268"/>
      <c r="E94" s="269"/>
      <c r="F94" s="269"/>
      <c r="G94" s="269"/>
      <c r="H94" s="269"/>
      <c r="I94" s="269"/>
      <c r="J94" s="269"/>
      <c r="K94" s="269">
        <v>1</v>
      </c>
      <c r="L94" s="269">
        <v>1</v>
      </c>
      <c r="M94" s="269">
        <v>1</v>
      </c>
      <c r="N94" s="269">
        <v>1</v>
      </c>
      <c r="O94" s="269">
        <v>1</v>
      </c>
      <c r="P94" s="269"/>
      <c r="Q94" s="269"/>
      <c r="R94" s="269"/>
      <c r="S94" s="270"/>
      <c r="T94" s="290">
        <v>5</v>
      </c>
      <c r="U94" s="19">
        <f>1.15*2.1</f>
        <v>2.42</v>
      </c>
      <c r="V94" s="106">
        <f>U94*T94</f>
        <v>12.1</v>
      </c>
      <c r="W94" s="107"/>
      <c r="X94" s="9"/>
      <c r="Y94" s="220">
        <f>W94+X94</f>
        <v>0</v>
      </c>
      <c r="Z94" s="221">
        <f>T94*W94</f>
        <v>0</v>
      </c>
      <c r="AA94" s="222">
        <f>T94*X94</f>
        <v>0</v>
      </c>
      <c r="AB94" s="223">
        <f>Z94+AA94</f>
        <v>0</v>
      </c>
      <c r="AC94" s="188" t="s">
        <v>81</v>
      </c>
      <c r="AD94" s="48"/>
    </row>
    <row r="95" spans="1:31" s="24" customFormat="1" ht="205.5" customHeight="1" outlineLevel="1" x14ac:dyDescent="0.25">
      <c r="A95" s="38" t="s">
        <v>305</v>
      </c>
      <c r="B95" s="39"/>
      <c r="C95" s="105" t="s">
        <v>58</v>
      </c>
      <c r="D95" s="268"/>
      <c r="E95" s="269"/>
      <c r="F95" s="269"/>
      <c r="G95" s="269"/>
      <c r="H95" s="269"/>
      <c r="I95" s="269"/>
      <c r="J95" s="269"/>
      <c r="K95" s="269"/>
      <c r="L95" s="269"/>
      <c r="M95" s="269">
        <v>1</v>
      </c>
      <c r="N95" s="269"/>
      <c r="O95" s="269"/>
      <c r="P95" s="269"/>
      <c r="Q95" s="269"/>
      <c r="R95" s="269"/>
      <c r="S95" s="270"/>
      <c r="T95" s="290">
        <v>1</v>
      </c>
      <c r="U95" s="19">
        <f>1.15*2.1</f>
        <v>2.42</v>
      </c>
      <c r="V95" s="106">
        <f>U95*T95</f>
        <v>2.42</v>
      </c>
      <c r="W95" s="107"/>
      <c r="X95" s="9"/>
      <c r="Y95" s="220">
        <f>W95+X95</f>
        <v>0</v>
      </c>
      <c r="Z95" s="221">
        <f>T95*W95</f>
        <v>0</v>
      </c>
      <c r="AA95" s="222">
        <f>T95*X95</f>
        <v>0</v>
      </c>
      <c r="AB95" s="223">
        <f>Z95+AA95</f>
        <v>0</v>
      </c>
      <c r="AC95" s="190" t="s">
        <v>82</v>
      </c>
      <c r="AD95" s="48"/>
    </row>
    <row r="96" spans="1:31" s="30" customFormat="1" ht="23.1" customHeight="1" outlineLevel="1" x14ac:dyDescent="0.25">
      <c r="A96" s="33" t="s">
        <v>306</v>
      </c>
      <c r="B96" s="31"/>
      <c r="C96" s="103" t="s">
        <v>26</v>
      </c>
      <c r="D96" s="265"/>
      <c r="E96" s="266"/>
      <c r="F96" s="266"/>
      <c r="G96" s="266"/>
      <c r="H96" s="266"/>
      <c r="I96" s="266"/>
      <c r="J96" s="266"/>
      <c r="K96" s="266"/>
      <c r="L96" s="266"/>
      <c r="M96" s="266"/>
      <c r="N96" s="266"/>
      <c r="O96" s="266"/>
      <c r="P96" s="266"/>
      <c r="Q96" s="266"/>
      <c r="R96" s="266"/>
      <c r="S96" s="267"/>
      <c r="T96" s="289"/>
      <c r="U96" s="104"/>
      <c r="V96" s="35"/>
      <c r="W96" s="31"/>
      <c r="X96" s="34"/>
      <c r="Y96" s="216"/>
      <c r="Z96" s="217"/>
      <c r="AA96" s="218"/>
      <c r="AB96" s="219"/>
      <c r="AC96" s="184"/>
    </row>
    <row r="97" spans="1:30" s="24" customFormat="1" ht="103.5" customHeight="1" outlineLevel="1" x14ac:dyDescent="0.25">
      <c r="A97" s="38" t="s">
        <v>307</v>
      </c>
      <c r="B97" s="39"/>
      <c r="C97" s="105" t="s">
        <v>41</v>
      </c>
      <c r="D97" s="268"/>
      <c r="E97" s="269"/>
      <c r="F97" s="269"/>
      <c r="G97" s="269"/>
      <c r="H97" s="269"/>
      <c r="I97" s="269"/>
      <c r="J97" s="269"/>
      <c r="K97" s="272"/>
      <c r="L97" s="272"/>
      <c r="M97" s="272"/>
      <c r="N97" s="272"/>
      <c r="O97" s="272">
        <v>5</v>
      </c>
      <c r="P97" s="272"/>
      <c r="Q97" s="269"/>
      <c r="R97" s="269"/>
      <c r="S97" s="270"/>
      <c r="T97" s="290">
        <v>5</v>
      </c>
      <c r="U97" s="19">
        <f>1.4*2.1</f>
        <v>2.94</v>
      </c>
      <c r="V97" s="106">
        <f>U97*T97</f>
        <v>14.7</v>
      </c>
      <c r="W97" s="107"/>
      <c r="X97" s="9"/>
      <c r="Y97" s="220">
        <f t="shared" ref="Y97" si="74">W97+X97</f>
        <v>0</v>
      </c>
      <c r="Z97" s="221">
        <f t="shared" ref="Z97" si="75">T97*W97</f>
        <v>0</v>
      </c>
      <c r="AA97" s="222">
        <f t="shared" ref="AA97" si="76">T97*X97</f>
        <v>0</v>
      </c>
      <c r="AB97" s="223">
        <f t="shared" ref="AB97" si="77">Z97+AA97</f>
        <v>0</v>
      </c>
      <c r="AC97" s="441" t="s">
        <v>83</v>
      </c>
      <c r="AD97" s="48"/>
    </row>
    <row r="98" spans="1:30" s="24" customFormat="1" ht="101.25" customHeight="1" outlineLevel="1" x14ac:dyDescent="0.25">
      <c r="A98" s="38" t="s">
        <v>308</v>
      </c>
      <c r="B98" s="39"/>
      <c r="C98" s="105" t="s">
        <v>42</v>
      </c>
      <c r="D98" s="268"/>
      <c r="E98" s="269"/>
      <c r="F98" s="269"/>
      <c r="G98" s="269"/>
      <c r="H98" s="269"/>
      <c r="I98" s="269"/>
      <c r="J98" s="269"/>
      <c r="K98" s="272"/>
      <c r="L98" s="272">
        <v>5</v>
      </c>
      <c r="M98" s="272">
        <v>5</v>
      </c>
      <c r="N98" s="272"/>
      <c r="O98" s="272"/>
      <c r="P98" s="272"/>
      <c r="Q98" s="269"/>
      <c r="R98" s="269"/>
      <c r="S98" s="270"/>
      <c r="T98" s="290">
        <v>10</v>
      </c>
      <c r="U98" s="19">
        <f>1.4*2.1</f>
        <v>2.94</v>
      </c>
      <c r="V98" s="106">
        <f t="shared" ref="V98:V103" si="78">U98*T98</f>
        <v>29.4</v>
      </c>
      <c r="W98" s="107"/>
      <c r="X98" s="9"/>
      <c r="Y98" s="220">
        <f t="shared" ref="Y98:Y103" si="79">W98+X98</f>
        <v>0</v>
      </c>
      <c r="Z98" s="221">
        <f t="shared" ref="Z98:Z103" si="80">T98*W98</f>
        <v>0</v>
      </c>
      <c r="AA98" s="222">
        <f t="shared" ref="AA98:AA103" si="81">T98*X98</f>
        <v>0</v>
      </c>
      <c r="AB98" s="223">
        <f t="shared" ref="AB98:AB103" si="82">Z98+AA98</f>
        <v>0</v>
      </c>
      <c r="AC98" s="437"/>
      <c r="AD98" s="48"/>
    </row>
    <row r="99" spans="1:30" s="24" customFormat="1" ht="197.25" customHeight="1" outlineLevel="1" x14ac:dyDescent="0.25">
      <c r="A99" s="38" t="s">
        <v>309</v>
      </c>
      <c r="B99" s="110"/>
      <c r="C99" s="105" t="s">
        <v>52</v>
      </c>
      <c r="D99" s="268"/>
      <c r="E99" s="269"/>
      <c r="F99" s="269"/>
      <c r="G99" s="269"/>
      <c r="H99" s="269"/>
      <c r="I99" s="269"/>
      <c r="J99" s="269"/>
      <c r="K99" s="272"/>
      <c r="L99" s="272"/>
      <c r="M99" s="272">
        <v>1</v>
      </c>
      <c r="N99" s="272"/>
      <c r="O99" s="272"/>
      <c r="P99" s="272"/>
      <c r="Q99" s="269"/>
      <c r="R99" s="269"/>
      <c r="S99" s="270"/>
      <c r="T99" s="290">
        <v>1</v>
      </c>
      <c r="U99" s="19">
        <f t="shared" ref="U99" si="83">1.4*2.1</f>
        <v>2.94</v>
      </c>
      <c r="V99" s="106">
        <f t="shared" si="78"/>
        <v>2.94</v>
      </c>
      <c r="W99" s="107"/>
      <c r="X99" s="9"/>
      <c r="Y99" s="220">
        <f t="shared" si="79"/>
        <v>0</v>
      </c>
      <c r="Z99" s="221">
        <f t="shared" si="80"/>
        <v>0</v>
      </c>
      <c r="AA99" s="222">
        <f t="shared" si="81"/>
        <v>0</v>
      </c>
      <c r="AB99" s="223">
        <f t="shared" si="82"/>
        <v>0</v>
      </c>
      <c r="AC99" s="189" t="s">
        <v>84</v>
      </c>
      <c r="AD99" s="48"/>
    </row>
    <row r="100" spans="1:30" s="24" customFormat="1" ht="50.25" customHeight="1" outlineLevel="1" x14ac:dyDescent="0.25">
      <c r="A100" s="38" t="s">
        <v>310</v>
      </c>
      <c r="B100" s="110"/>
      <c r="C100" s="105" t="s">
        <v>61</v>
      </c>
      <c r="D100" s="268"/>
      <c r="E100" s="269"/>
      <c r="F100" s="269"/>
      <c r="G100" s="269"/>
      <c r="H100" s="269"/>
      <c r="I100" s="269"/>
      <c r="J100" s="269"/>
      <c r="K100" s="272"/>
      <c r="L100" s="272">
        <v>4</v>
      </c>
      <c r="M100" s="272"/>
      <c r="N100" s="272"/>
      <c r="O100" s="272"/>
      <c r="P100" s="272"/>
      <c r="Q100" s="269"/>
      <c r="R100" s="269"/>
      <c r="S100" s="270"/>
      <c r="T100" s="290">
        <v>4</v>
      </c>
      <c r="U100" s="19">
        <f>1.15*2.1</f>
        <v>2.42</v>
      </c>
      <c r="V100" s="106">
        <f t="shared" si="78"/>
        <v>9.68</v>
      </c>
      <c r="W100" s="107"/>
      <c r="X100" s="9"/>
      <c r="Y100" s="220">
        <f t="shared" si="79"/>
        <v>0</v>
      </c>
      <c r="Z100" s="221">
        <f t="shared" si="80"/>
        <v>0</v>
      </c>
      <c r="AA100" s="222">
        <f t="shared" si="81"/>
        <v>0</v>
      </c>
      <c r="AB100" s="223">
        <f t="shared" si="82"/>
        <v>0</v>
      </c>
      <c r="AC100" s="425" t="s">
        <v>108</v>
      </c>
      <c r="AD100" s="48"/>
    </row>
    <row r="101" spans="1:30" s="24" customFormat="1" ht="50.25" customHeight="1" outlineLevel="1" x14ac:dyDescent="0.25">
      <c r="A101" s="38" t="s">
        <v>311</v>
      </c>
      <c r="B101" s="110"/>
      <c r="C101" s="105" t="s">
        <v>64</v>
      </c>
      <c r="D101" s="268"/>
      <c r="E101" s="269"/>
      <c r="F101" s="269"/>
      <c r="G101" s="269"/>
      <c r="H101" s="269"/>
      <c r="I101" s="269"/>
      <c r="J101" s="269"/>
      <c r="K101" s="272">
        <v>5</v>
      </c>
      <c r="L101" s="272">
        <v>5</v>
      </c>
      <c r="M101" s="272">
        <v>5</v>
      </c>
      <c r="N101" s="272"/>
      <c r="O101" s="272"/>
      <c r="P101" s="272"/>
      <c r="Q101" s="269"/>
      <c r="R101" s="269"/>
      <c r="S101" s="270"/>
      <c r="T101" s="290">
        <v>15</v>
      </c>
      <c r="U101" s="19">
        <f>1.4*2.1</f>
        <v>2.94</v>
      </c>
      <c r="V101" s="106">
        <f t="shared" si="78"/>
        <v>44.1</v>
      </c>
      <c r="W101" s="107"/>
      <c r="X101" s="9"/>
      <c r="Y101" s="220">
        <f t="shared" si="79"/>
        <v>0</v>
      </c>
      <c r="Z101" s="221">
        <f t="shared" si="80"/>
        <v>0</v>
      </c>
      <c r="AA101" s="222">
        <f t="shared" si="81"/>
        <v>0</v>
      </c>
      <c r="AB101" s="223">
        <f t="shared" si="82"/>
        <v>0</v>
      </c>
      <c r="AC101" s="433"/>
      <c r="AD101" s="48"/>
    </row>
    <row r="102" spans="1:30" s="24" customFormat="1" ht="50.25" customHeight="1" outlineLevel="1" x14ac:dyDescent="0.25">
      <c r="A102" s="38" t="s">
        <v>312</v>
      </c>
      <c r="B102" s="110"/>
      <c r="C102" s="105" t="s">
        <v>65</v>
      </c>
      <c r="D102" s="268"/>
      <c r="E102" s="269"/>
      <c r="F102" s="269"/>
      <c r="G102" s="269"/>
      <c r="H102" s="269"/>
      <c r="I102" s="269"/>
      <c r="J102" s="269"/>
      <c r="K102" s="272"/>
      <c r="L102" s="272"/>
      <c r="M102" s="272"/>
      <c r="N102" s="272">
        <v>5</v>
      </c>
      <c r="O102" s="272">
        <v>5</v>
      </c>
      <c r="P102" s="272">
        <v>5</v>
      </c>
      <c r="Q102" s="269"/>
      <c r="R102" s="269"/>
      <c r="S102" s="270"/>
      <c r="T102" s="290">
        <v>15</v>
      </c>
      <c r="U102" s="19">
        <f>1.4*2.1</f>
        <v>2.94</v>
      </c>
      <c r="V102" s="106">
        <f t="shared" si="78"/>
        <v>44.1</v>
      </c>
      <c r="W102" s="107"/>
      <c r="X102" s="9"/>
      <c r="Y102" s="220">
        <f t="shared" si="79"/>
        <v>0</v>
      </c>
      <c r="Z102" s="221">
        <f t="shared" si="80"/>
        <v>0</v>
      </c>
      <c r="AA102" s="222">
        <f t="shared" si="81"/>
        <v>0</v>
      </c>
      <c r="AB102" s="223">
        <f t="shared" si="82"/>
        <v>0</v>
      </c>
      <c r="AC102" s="433"/>
      <c r="AD102" s="48"/>
    </row>
    <row r="103" spans="1:30" s="24" customFormat="1" ht="50.25" customHeight="1" outlineLevel="1" x14ac:dyDescent="0.25">
      <c r="A103" s="38" t="s">
        <v>313</v>
      </c>
      <c r="B103" s="110"/>
      <c r="C103" s="105" t="s">
        <v>67</v>
      </c>
      <c r="D103" s="268"/>
      <c r="E103" s="269"/>
      <c r="F103" s="269"/>
      <c r="G103" s="269"/>
      <c r="H103" s="269"/>
      <c r="I103" s="269"/>
      <c r="J103" s="269"/>
      <c r="K103" s="272"/>
      <c r="L103" s="272">
        <v>1</v>
      </c>
      <c r="M103" s="272"/>
      <c r="N103" s="272"/>
      <c r="O103" s="272"/>
      <c r="P103" s="272"/>
      <c r="Q103" s="269"/>
      <c r="R103" s="269"/>
      <c r="S103" s="270"/>
      <c r="T103" s="290">
        <v>1</v>
      </c>
      <c r="U103" s="19">
        <f>1.55*2.1</f>
        <v>3.26</v>
      </c>
      <c r="V103" s="106">
        <f t="shared" si="78"/>
        <v>3.26</v>
      </c>
      <c r="W103" s="107"/>
      <c r="X103" s="9"/>
      <c r="Y103" s="220">
        <f t="shared" si="79"/>
        <v>0</v>
      </c>
      <c r="Z103" s="221">
        <f t="shared" si="80"/>
        <v>0</v>
      </c>
      <c r="AA103" s="222">
        <f t="shared" si="81"/>
        <v>0</v>
      </c>
      <c r="AB103" s="223">
        <f t="shared" si="82"/>
        <v>0</v>
      </c>
      <c r="AC103" s="426"/>
      <c r="AD103" s="48"/>
    </row>
    <row r="104" spans="1:30" s="29" customFormat="1" ht="23.1" customHeight="1" x14ac:dyDescent="0.25">
      <c r="A104" s="54" t="s">
        <v>218</v>
      </c>
      <c r="B104" s="55"/>
      <c r="C104" s="91" t="s">
        <v>29</v>
      </c>
      <c r="D104" s="259"/>
      <c r="E104" s="260"/>
      <c r="F104" s="260"/>
      <c r="G104" s="260"/>
      <c r="H104" s="260"/>
      <c r="I104" s="260"/>
      <c r="J104" s="260"/>
      <c r="K104" s="260"/>
      <c r="L104" s="260"/>
      <c r="M104" s="260"/>
      <c r="N104" s="260"/>
      <c r="O104" s="260"/>
      <c r="P104" s="260"/>
      <c r="Q104" s="260"/>
      <c r="R104" s="260"/>
      <c r="S104" s="261"/>
      <c r="T104" s="54"/>
      <c r="U104" s="56"/>
      <c r="V104" s="101"/>
      <c r="W104" s="55"/>
      <c r="X104" s="56"/>
      <c r="Y104" s="208"/>
      <c r="Z104" s="209">
        <f>Z105+Z114</f>
        <v>0</v>
      </c>
      <c r="AA104" s="210">
        <f>AA105+AA114</f>
        <v>0</v>
      </c>
      <c r="AB104" s="211">
        <f>Z104+AA104</f>
        <v>0</v>
      </c>
      <c r="AC104" s="182"/>
    </row>
    <row r="105" spans="1:30" s="30" customFormat="1" ht="23.1" customHeight="1" x14ac:dyDescent="0.25">
      <c r="A105" s="245" t="s">
        <v>219</v>
      </c>
      <c r="B105" s="40"/>
      <c r="C105" s="97" t="s">
        <v>7</v>
      </c>
      <c r="D105" s="262"/>
      <c r="E105" s="263"/>
      <c r="F105" s="263"/>
      <c r="G105" s="263"/>
      <c r="H105" s="263"/>
      <c r="I105" s="263"/>
      <c r="J105" s="263"/>
      <c r="K105" s="263"/>
      <c r="L105" s="263"/>
      <c r="M105" s="263"/>
      <c r="N105" s="263"/>
      <c r="O105" s="263"/>
      <c r="P105" s="263"/>
      <c r="Q105" s="263"/>
      <c r="R105" s="263"/>
      <c r="S105" s="264"/>
      <c r="T105" s="288"/>
      <c r="U105" s="98"/>
      <c r="V105" s="102"/>
      <c r="W105" s="40"/>
      <c r="X105" s="37"/>
      <c r="Y105" s="212"/>
      <c r="Z105" s="213">
        <f>SUM(Z106:Z113)</f>
        <v>0</v>
      </c>
      <c r="AA105" s="214">
        <f>SUM(AA106:AA113)</f>
        <v>0</v>
      </c>
      <c r="AB105" s="215">
        <f t="shared" ref="AB105" si="84">Z105+AA105</f>
        <v>0</v>
      </c>
      <c r="AC105" s="183"/>
    </row>
    <row r="106" spans="1:30" s="30" customFormat="1" ht="23.1" customHeight="1" outlineLevel="1" x14ac:dyDescent="0.25">
      <c r="A106" s="33" t="s">
        <v>314</v>
      </c>
      <c r="B106" s="31"/>
      <c r="C106" s="103" t="s">
        <v>1</v>
      </c>
      <c r="D106" s="265"/>
      <c r="E106" s="266"/>
      <c r="F106" s="266"/>
      <c r="G106" s="266"/>
      <c r="H106" s="266"/>
      <c r="I106" s="266"/>
      <c r="J106" s="266"/>
      <c r="K106" s="266"/>
      <c r="L106" s="266"/>
      <c r="M106" s="266"/>
      <c r="N106" s="266"/>
      <c r="O106" s="266"/>
      <c r="P106" s="266"/>
      <c r="Q106" s="266"/>
      <c r="R106" s="266"/>
      <c r="S106" s="267"/>
      <c r="T106" s="289"/>
      <c r="U106" s="104"/>
      <c r="V106" s="35"/>
      <c r="W106" s="31"/>
      <c r="X106" s="34"/>
      <c r="Y106" s="216"/>
      <c r="Z106" s="217"/>
      <c r="AA106" s="218"/>
      <c r="AB106" s="219"/>
      <c r="AC106" s="184"/>
    </row>
    <row r="107" spans="1:30" s="24" customFormat="1" ht="102" customHeight="1" outlineLevel="1" x14ac:dyDescent="0.25">
      <c r="A107" s="38" t="s">
        <v>315</v>
      </c>
      <c r="B107" s="39"/>
      <c r="C107" s="105" t="s">
        <v>88</v>
      </c>
      <c r="D107" s="268"/>
      <c r="E107" s="269"/>
      <c r="F107" s="269"/>
      <c r="G107" s="269"/>
      <c r="H107" s="269"/>
      <c r="I107" s="269"/>
      <c r="J107" s="269"/>
      <c r="K107" s="269"/>
      <c r="L107" s="269"/>
      <c r="M107" s="269"/>
      <c r="N107" s="269"/>
      <c r="O107" s="269"/>
      <c r="P107" s="269"/>
      <c r="Q107" s="269"/>
      <c r="R107" s="269"/>
      <c r="S107" s="270"/>
      <c r="T107" s="290">
        <v>1</v>
      </c>
      <c r="U107" s="19">
        <f t="shared" ref="U107:U108" si="85">1.15*2.1</f>
        <v>2.42</v>
      </c>
      <c r="V107" s="126">
        <f t="shared" ref="V107:V109" si="86">U107*T107</f>
        <v>2.42</v>
      </c>
      <c r="W107" s="132"/>
      <c r="X107" s="133"/>
      <c r="Y107" s="228">
        <f t="shared" ref="Y107" si="87">W107+X107</f>
        <v>0</v>
      </c>
      <c r="Z107" s="221">
        <f t="shared" ref="Z107" si="88">T107*W107</f>
        <v>0</v>
      </c>
      <c r="AA107" s="222">
        <f t="shared" ref="AA107" si="89">T107*X107</f>
        <v>0</v>
      </c>
      <c r="AB107" s="223">
        <f t="shared" ref="AB107" si="90">Z107+AA107</f>
        <v>0</v>
      </c>
      <c r="AC107" s="427" t="s">
        <v>90</v>
      </c>
      <c r="AD107" s="48"/>
    </row>
    <row r="108" spans="1:30" s="24" customFormat="1" ht="93.75" customHeight="1" outlineLevel="1" x14ac:dyDescent="0.25">
      <c r="A108" s="38" t="s">
        <v>316</v>
      </c>
      <c r="B108" s="39"/>
      <c r="C108" s="105" t="s">
        <v>101</v>
      </c>
      <c r="D108" s="268"/>
      <c r="E108" s="269"/>
      <c r="F108" s="269"/>
      <c r="G108" s="269"/>
      <c r="H108" s="269"/>
      <c r="I108" s="269"/>
      <c r="J108" s="269"/>
      <c r="K108" s="269"/>
      <c r="L108" s="269"/>
      <c r="M108" s="269"/>
      <c r="N108" s="269"/>
      <c r="O108" s="269"/>
      <c r="P108" s="269"/>
      <c r="Q108" s="269"/>
      <c r="R108" s="269"/>
      <c r="S108" s="270"/>
      <c r="T108" s="290">
        <v>1</v>
      </c>
      <c r="U108" s="19">
        <f t="shared" si="85"/>
        <v>2.42</v>
      </c>
      <c r="V108" s="126">
        <f t="shared" si="86"/>
        <v>2.42</v>
      </c>
      <c r="W108" s="132"/>
      <c r="X108" s="133"/>
      <c r="Y108" s="228">
        <f t="shared" ref="Y108:Y109" si="91">W108+X108</f>
        <v>0</v>
      </c>
      <c r="Z108" s="221">
        <f t="shared" ref="Z108:Z109" si="92">T108*W108</f>
        <v>0</v>
      </c>
      <c r="AA108" s="222">
        <f t="shared" ref="AA108:AA109" si="93">T108*X108</f>
        <v>0</v>
      </c>
      <c r="AB108" s="223">
        <f t="shared" ref="AB108:AB109" si="94">Z108+AA108</f>
        <v>0</v>
      </c>
      <c r="AC108" s="428"/>
      <c r="AD108" s="48"/>
    </row>
    <row r="109" spans="1:30" s="24" customFormat="1" ht="196.5" customHeight="1" outlineLevel="1" x14ac:dyDescent="0.25">
      <c r="A109" s="38" t="s">
        <v>317</v>
      </c>
      <c r="B109" s="123"/>
      <c r="C109" s="105" t="s">
        <v>104</v>
      </c>
      <c r="D109" s="268"/>
      <c r="E109" s="269"/>
      <c r="F109" s="269"/>
      <c r="G109" s="269"/>
      <c r="H109" s="269"/>
      <c r="I109" s="269"/>
      <c r="J109" s="269"/>
      <c r="K109" s="269"/>
      <c r="L109" s="269"/>
      <c r="M109" s="269"/>
      <c r="N109" s="269"/>
      <c r="O109" s="269"/>
      <c r="P109" s="269"/>
      <c r="Q109" s="269"/>
      <c r="R109" s="269"/>
      <c r="S109" s="270"/>
      <c r="T109" s="291">
        <v>1</v>
      </c>
      <c r="U109" s="124">
        <f>0.5*0.5</f>
        <v>0.25</v>
      </c>
      <c r="V109" s="126">
        <f t="shared" si="86"/>
        <v>0.25</v>
      </c>
      <c r="W109" s="132"/>
      <c r="X109" s="133"/>
      <c r="Y109" s="228">
        <f t="shared" si="91"/>
        <v>0</v>
      </c>
      <c r="Z109" s="221">
        <f t="shared" si="92"/>
        <v>0</v>
      </c>
      <c r="AA109" s="222">
        <f t="shared" si="93"/>
        <v>0</v>
      </c>
      <c r="AB109" s="223">
        <f t="shared" si="94"/>
        <v>0</v>
      </c>
      <c r="AC109" s="191" t="s">
        <v>105</v>
      </c>
      <c r="AD109" s="48"/>
    </row>
    <row r="110" spans="1:30" s="30" customFormat="1" ht="23.1" customHeight="1" outlineLevel="1" x14ac:dyDescent="0.25">
      <c r="A110" s="33" t="s">
        <v>318</v>
      </c>
      <c r="B110" s="31"/>
      <c r="C110" s="103" t="s">
        <v>4</v>
      </c>
      <c r="D110" s="265"/>
      <c r="E110" s="266"/>
      <c r="F110" s="266"/>
      <c r="G110" s="266"/>
      <c r="H110" s="266"/>
      <c r="I110" s="266"/>
      <c r="J110" s="266"/>
      <c r="K110" s="266"/>
      <c r="L110" s="266"/>
      <c r="M110" s="266"/>
      <c r="N110" s="266"/>
      <c r="O110" s="266"/>
      <c r="P110" s="266"/>
      <c r="Q110" s="266"/>
      <c r="R110" s="266"/>
      <c r="S110" s="267"/>
      <c r="T110" s="289"/>
      <c r="U110" s="104"/>
      <c r="V110" s="35"/>
      <c r="W110" s="31"/>
      <c r="X110" s="34"/>
      <c r="Y110" s="216"/>
      <c r="Z110" s="217"/>
      <c r="AA110" s="218"/>
      <c r="AB110" s="219"/>
      <c r="AC110" s="184"/>
    </row>
    <row r="111" spans="1:30" s="90" customFormat="1" ht="189" customHeight="1" outlineLevel="1" x14ac:dyDescent="0.25">
      <c r="A111" s="38" t="s">
        <v>319</v>
      </c>
      <c r="B111" s="39"/>
      <c r="C111" s="105" t="s">
        <v>99</v>
      </c>
      <c r="D111" s="268"/>
      <c r="E111" s="269"/>
      <c r="F111" s="269"/>
      <c r="G111" s="269"/>
      <c r="H111" s="269"/>
      <c r="I111" s="269"/>
      <c r="J111" s="269"/>
      <c r="K111" s="269"/>
      <c r="L111" s="269"/>
      <c r="M111" s="269"/>
      <c r="N111" s="269"/>
      <c r="O111" s="269"/>
      <c r="P111" s="269"/>
      <c r="Q111" s="269"/>
      <c r="R111" s="269"/>
      <c r="S111" s="270"/>
      <c r="T111" s="291">
        <v>1</v>
      </c>
      <c r="U111" s="19">
        <f>1.4*2.1</f>
        <v>2.94</v>
      </c>
      <c r="V111" s="126">
        <f t="shared" ref="V111" si="95">U111*T111</f>
        <v>2.94</v>
      </c>
      <c r="W111" s="129"/>
      <c r="X111" s="9"/>
      <c r="Y111" s="223">
        <f t="shared" ref="Y111" si="96">W111+X111</f>
        <v>0</v>
      </c>
      <c r="Z111" s="221">
        <f t="shared" ref="Z111" si="97">T111*W111</f>
        <v>0</v>
      </c>
      <c r="AA111" s="222">
        <f t="shared" ref="AA111" si="98">T111*X111</f>
        <v>0</v>
      </c>
      <c r="AB111" s="223">
        <f>Z111+AA111</f>
        <v>0</v>
      </c>
      <c r="AC111" s="117" t="s">
        <v>100</v>
      </c>
      <c r="AD111" s="89"/>
    </row>
    <row r="112" spans="1:30" s="30" customFormat="1" ht="23.1" customHeight="1" outlineLevel="1" x14ac:dyDescent="0.25">
      <c r="A112" s="33" t="s">
        <v>320</v>
      </c>
      <c r="B112" s="31"/>
      <c r="C112" s="103" t="s">
        <v>26</v>
      </c>
      <c r="D112" s="265"/>
      <c r="E112" s="266"/>
      <c r="F112" s="266"/>
      <c r="G112" s="266"/>
      <c r="H112" s="266"/>
      <c r="I112" s="266"/>
      <c r="J112" s="266"/>
      <c r="K112" s="266"/>
      <c r="L112" s="266"/>
      <c r="M112" s="266"/>
      <c r="N112" s="266"/>
      <c r="O112" s="266"/>
      <c r="P112" s="266"/>
      <c r="Q112" s="266"/>
      <c r="R112" s="266"/>
      <c r="S112" s="267"/>
      <c r="T112" s="289"/>
      <c r="U112" s="104"/>
      <c r="V112" s="35"/>
      <c r="W112" s="31"/>
      <c r="X112" s="34"/>
      <c r="Y112" s="216"/>
      <c r="Z112" s="217"/>
      <c r="AA112" s="218"/>
      <c r="AB112" s="219"/>
      <c r="AC112" s="184"/>
    </row>
    <row r="113" spans="1:30" s="24" customFormat="1" ht="213.75" customHeight="1" outlineLevel="1" x14ac:dyDescent="0.25">
      <c r="A113" s="38" t="s">
        <v>321</v>
      </c>
      <c r="B113" s="39"/>
      <c r="C113" s="105" t="s">
        <v>94</v>
      </c>
      <c r="D113" s="268"/>
      <c r="E113" s="269"/>
      <c r="F113" s="269"/>
      <c r="G113" s="269"/>
      <c r="H113" s="269"/>
      <c r="I113" s="269"/>
      <c r="J113" s="269"/>
      <c r="K113" s="269"/>
      <c r="L113" s="269"/>
      <c r="M113" s="269"/>
      <c r="N113" s="269"/>
      <c r="O113" s="269"/>
      <c r="P113" s="269"/>
      <c r="Q113" s="269"/>
      <c r="R113" s="269"/>
      <c r="S113" s="270"/>
      <c r="T113" s="290">
        <v>2</v>
      </c>
      <c r="U113" s="19">
        <f>1.4*2.1</f>
        <v>2.94</v>
      </c>
      <c r="V113" s="126">
        <f>U113*T113</f>
        <v>5.88</v>
      </c>
      <c r="W113" s="129"/>
      <c r="X113" s="9"/>
      <c r="Y113" s="223">
        <f>W113+X113</f>
        <v>0</v>
      </c>
      <c r="Z113" s="221">
        <f t="shared" ref="Z113" si="99">T113*W113</f>
        <v>0</v>
      </c>
      <c r="AA113" s="222">
        <f t="shared" ref="AA113" si="100">T113*X113</f>
        <v>0</v>
      </c>
      <c r="AB113" s="223">
        <f t="shared" ref="AB113" si="101">Z113+AA113</f>
        <v>0</v>
      </c>
      <c r="AC113" s="192" t="s">
        <v>95</v>
      </c>
      <c r="AD113" s="48"/>
    </row>
    <row r="114" spans="1:30" s="30" customFormat="1" ht="23.1" customHeight="1" x14ac:dyDescent="0.25">
      <c r="A114" s="245" t="s">
        <v>227</v>
      </c>
      <c r="B114" s="40"/>
      <c r="C114" s="97" t="s">
        <v>8</v>
      </c>
      <c r="D114" s="262"/>
      <c r="E114" s="263"/>
      <c r="F114" s="263"/>
      <c r="G114" s="263"/>
      <c r="H114" s="263"/>
      <c r="I114" s="263"/>
      <c r="J114" s="263"/>
      <c r="K114" s="263"/>
      <c r="L114" s="263"/>
      <c r="M114" s="263"/>
      <c r="N114" s="263"/>
      <c r="O114" s="263"/>
      <c r="P114" s="263"/>
      <c r="Q114" s="263"/>
      <c r="R114" s="263"/>
      <c r="S114" s="264"/>
      <c r="T114" s="288"/>
      <c r="U114" s="98"/>
      <c r="V114" s="102"/>
      <c r="W114" s="40"/>
      <c r="X114" s="37"/>
      <c r="Y114" s="212"/>
      <c r="Z114" s="213">
        <f>SUM(Z115:Z123)</f>
        <v>0</v>
      </c>
      <c r="AA114" s="214">
        <f>SUM(AA115:AA123)</f>
        <v>0</v>
      </c>
      <c r="AB114" s="215">
        <f>Z114+AA114</f>
        <v>0</v>
      </c>
      <c r="AC114" s="183"/>
    </row>
    <row r="115" spans="1:30" s="30" customFormat="1" ht="23.1" customHeight="1" outlineLevel="1" x14ac:dyDescent="0.25">
      <c r="A115" s="33" t="s">
        <v>322</v>
      </c>
      <c r="B115" s="31"/>
      <c r="C115" s="103" t="s">
        <v>19</v>
      </c>
      <c r="D115" s="265"/>
      <c r="E115" s="266"/>
      <c r="F115" s="266"/>
      <c r="G115" s="266"/>
      <c r="H115" s="266"/>
      <c r="I115" s="266"/>
      <c r="J115" s="266"/>
      <c r="K115" s="266"/>
      <c r="L115" s="266"/>
      <c r="M115" s="266"/>
      <c r="N115" s="266"/>
      <c r="O115" s="266"/>
      <c r="P115" s="266"/>
      <c r="Q115" s="266"/>
      <c r="R115" s="266"/>
      <c r="S115" s="267"/>
      <c r="T115" s="289"/>
      <c r="U115" s="104"/>
      <c r="V115" s="35"/>
      <c r="W115" s="31"/>
      <c r="X115" s="34"/>
      <c r="Y115" s="216"/>
      <c r="Z115" s="217"/>
      <c r="AA115" s="218"/>
      <c r="AB115" s="219"/>
      <c r="AC115" s="184"/>
    </row>
    <row r="116" spans="1:30" s="90" customFormat="1" ht="110.25" customHeight="1" outlineLevel="1" x14ac:dyDescent="0.25">
      <c r="A116" s="38" t="s">
        <v>323</v>
      </c>
      <c r="B116" s="39"/>
      <c r="C116" s="105" t="s">
        <v>91</v>
      </c>
      <c r="D116" s="268"/>
      <c r="E116" s="269"/>
      <c r="F116" s="269"/>
      <c r="G116" s="269"/>
      <c r="H116" s="269"/>
      <c r="I116" s="269"/>
      <c r="J116" s="269"/>
      <c r="K116" s="269"/>
      <c r="L116" s="269"/>
      <c r="M116" s="269"/>
      <c r="N116" s="269"/>
      <c r="O116" s="269"/>
      <c r="P116" s="269"/>
      <c r="Q116" s="269"/>
      <c r="R116" s="269"/>
      <c r="S116" s="270"/>
      <c r="T116" s="290">
        <v>4</v>
      </c>
      <c r="U116" s="19">
        <f>1.15*2.1</f>
        <v>2.42</v>
      </c>
      <c r="V116" s="126">
        <f>U116*T116</f>
        <v>9.68</v>
      </c>
      <c r="W116" s="129"/>
      <c r="X116" s="9"/>
      <c r="Y116" s="223">
        <f>W116+X116</f>
        <v>0</v>
      </c>
      <c r="Z116" s="221">
        <f>T116*W116</f>
        <v>0</v>
      </c>
      <c r="AA116" s="222">
        <f>T116*X116</f>
        <v>0</v>
      </c>
      <c r="AB116" s="223">
        <f>Z116+AA116</f>
        <v>0</v>
      </c>
      <c r="AC116" s="439" t="s">
        <v>93</v>
      </c>
      <c r="AD116" s="89"/>
    </row>
    <row r="117" spans="1:30" s="90" customFormat="1" ht="108" customHeight="1" outlineLevel="1" x14ac:dyDescent="0.25">
      <c r="A117" s="38" t="s">
        <v>324</v>
      </c>
      <c r="B117" s="39"/>
      <c r="C117" s="105" t="s">
        <v>92</v>
      </c>
      <c r="D117" s="268"/>
      <c r="E117" s="269"/>
      <c r="F117" s="269"/>
      <c r="G117" s="269"/>
      <c r="H117" s="269"/>
      <c r="I117" s="269"/>
      <c r="J117" s="269"/>
      <c r="K117" s="269"/>
      <c r="L117" s="269"/>
      <c r="M117" s="269"/>
      <c r="N117" s="269"/>
      <c r="O117" s="269"/>
      <c r="P117" s="269"/>
      <c r="Q117" s="269"/>
      <c r="R117" s="269"/>
      <c r="S117" s="270"/>
      <c r="T117" s="290">
        <v>2</v>
      </c>
      <c r="U117" s="19">
        <f>1.15*2.1</f>
        <v>2.42</v>
      </c>
      <c r="V117" s="126">
        <f>U117*T117</f>
        <v>4.84</v>
      </c>
      <c r="W117" s="129"/>
      <c r="X117" s="9"/>
      <c r="Y117" s="223">
        <f t="shared" ref="Y117:Y118" si="102">W117+X117</f>
        <v>0</v>
      </c>
      <c r="Z117" s="221">
        <f t="shared" ref="Z117:Z118" si="103">T117*W117</f>
        <v>0</v>
      </c>
      <c r="AA117" s="222">
        <f t="shared" ref="AA117:AA118" si="104">T117*X117</f>
        <v>0</v>
      </c>
      <c r="AB117" s="223">
        <f t="shared" ref="AB117:AB118" si="105">Z117+AA117</f>
        <v>0</v>
      </c>
      <c r="AC117" s="466"/>
      <c r="AD117" s="89"/>
    </row>
    <row r="118" spans="1:30" s="90" customFormat="1" ht="216.75" customHeight="1" outlineLevel="1" x14ac:dyDescent="0.25">
      <c r="A118" s="38" t="s">
        <v>325</v>
      </c>
      <c r="B118" s="39"/>
      <c r="C118" s="105" t="s">
        <v>103</v>
      </c>
      <c r="D118" s="268"/>
      <c r="E118" s="269"/>
      <c r="F118" s="269"/>
      <c r="G118" s="269"/>
      <c r="H118" s="269"/>
      <c r="I118" s="269"/>
      <c r="J118" s="269"/>
      <c r="K118" s="269"/>
      <c r="L118" s="269"/>
      <c r="M118" s="269"/>
      <c r="N118" s="269"/>
      <c r="O118" s="269"/>
      <c r="P118" s="269"/>
      <c r="Q118" s="269"/>
      <c r="R118" s="269"/>
      <c r="S118" s="270"/>
      <c r="T118" s="290">
        <v>1</v>
      </c>
      <c r="U118" s="19">
        <f>1.55*2.1</f>
        <v>3.26</v>
      </c>
      <c r="V118" s="126">
        <f>U118*T118</f>
        <v>3.26</v>
      </c>
      <c r="W118" s="129"/>
      <c r="X118" s="9"/>
      <c r="Y118" s="223">
        <f t="shared" si="102"/>
        <v>0</v>
      </c>
      <c r="Z118" s="221">
        <f t="shared" si="103"/>
        <v>0</v>
      </c>
      <c r="AA118" s="222">
        <f t="shared" si="104"/>
        <v>0</v>
      </c>
      <c r="AB118" s="223">
        <f t="shared" si="105"/>
        <v>0</v>
      </c>
      <c r="AC118" s="118" t="s">
        <v>102</v>
      </c>
      <c r="AD118" s="89"/>
    </row>
    <row r="119" spans="1:30" s="30" customFormat="1" ht="23.1" customHeight="1" outlineLevel="1" x14ac:dyDescent="0.25">
      <c r="A119" s="33" t="s">
        <v>326</v>
      </c>
      <c r="B119" s="31"/>
      <c r="C119" s="103" t="s">
        <v>26</v>
      </c>
      <c r="D119" s="265"/>
      <c r="E119" s="266"/>
      <c r="F119" s="266"/>
      <c r="G119" s="266"/>
      <c r="H119" s="266"/>
      <c r="I119" s="266"/>
      <c r="J119" s="266"/>
      <c r="K119" s="266"/>
      <c r="L119" s="266"/>
      <c r="M119" s="266"/>
      <c r="N119" s="266"/>
      <c r="O119" s="266"/>
      <c r="P119" s="266"/>
      <c r="Q119" s="266"/>
      <c r="R119" s="266"/>
      <c r="S119" s="267"/>
      <c r="T119" s="289"/>
      <c r="U119" s="104"/>
      <c r="V119" s="35"/>
      <c r="W119" s="31"/>
      <c r="X119" s="34"/>
      <c r="Y119" s="216"/>
      <c r="Z119" s="217"/>
      <c r="AA119" s="218"/>
      <c r="AB119" s="219"/>
      <c r="AC119" s="184"/>
    </row>
    <row r="120" spans="1:30" s="24" customFormat="1" ht="99.75" customHeight="1" outlineLevel="1" x14ac:dyDescent="0.25">
      <c r="A120" s="112" t="s">
        <v>327</v>
      </c>
      <c r="B120" s="113"/>
      <c r="C120" s="114" t="s">
        <v>85</v>
      </c>
      <c r="D120" s="268"/>
      <c r="E120" s="269"/>
      <c r="F120" s="269"/>
      <c r="G120" s="269"/>
      <c r="H120" s="269"/>
      <c r="I120" s="269"/>
      <c r="J120" s="269"/>
      <c r="K120" s="269"/>
      <c r="L120" s="269"/>
      <c r="M120" s="269"/>
      <c r="N120" s="269"/>
      <c r="O120" s="269"/>
      <c r="P120" s="269"/>
      <c r="Q120" s="269"/>
      <c r="R120" s="269"/>
      <c r="S120" s="270"/>
      <c r="T120" s="293">
        <v>4</v>
      </c>
      <c r="U120" s="115">
        <f>1.4*2.1</f>
        <v>2.94</v>
      </c>
      <c r="V120" s="127">
        <f>U120*T120</f>
        <v>11.76</v>
      </c>
      <c r="W120" s="130"/>
      <c r="X120" s="116"/>
      <c r="Y120" s="229">
        <f>W120+X120</f>
        <v>0</v>
      </c>
      <c r="Z120" s="230">
        <f>T120*W120</f>
        <v>0</v>
      </c>
      <c r="AA120" s="231">
        <f>T120*X120</f>
        <v>0</v>
      </c>
      <c r="AB120" s="229">
        <f t="shared" ref="AB120" si="106">Z120+AA120</f>
        <v>0</v>
      </c>
      <c r="AC120" s="425" t="s">
        <v>87</v>
      </c>
      <c r="AD120" s="48"/>
    </row>
    <row r="121" spans="1:30" s="24" customFormat="1" ht="101.25" customHeight="1" outlineLevel="1" x14ac:dyDescent="0.25">
      <c r="A121" s="112" t="s">
        <v>328</v>
      </c>
      <c r="B121" s="113"/>
      <c r="C121" s="114" t="s">
        <v>86</v>
      </c>
      <c r="D121" s="268"/>
      <c r="E121" s="269"/>
      <c r="F121" s="269"/>
      <c r="G121" s="269"/>
      <c r="H121" s="269"/>
      <c r="I121" s="269"/>
      <c r="J121" s="269"/>
      <c r="K121" s="269"/>
      <c r="L121" s="269"/>
      <c r="M121" s="269"/>
      <c r="N121" s="269"/>
      <c r="O121" s="269"/>
      <c r="P121" s="269"/>
      <c r="Q121" s="269"/>
      <c r="R121" s="269"/>
      <c r="S121" s="270"/>
      <c r="T121" s="293">
        <v>2</v>
      </c>
      <c r="U121" s="115">
        <f>1.4*2.1</f>
        <v>2.94</v>
      </c>
      <c r="V121" s="127">
        <f t="shared" ref="V121:V123" si="107">U121*T121</f>
        <v>5.88</v>
      </c>
      <c r="W121" s="130"/>
      <c r="X121" s="116"/>
      <c r="Y121" s="229">
        <f t="shared" ref="Y121:Y123" si="108">W121+X121</f>
        <v>0</v>
      </c>
      <c r="Z121" s="230">
        <f t="shared" ref="Z121:Z123" si="109">T121*W121</f>
        <v>0</v>
      </c>
      <c r="AA121" s="231">
        <f t="shared" ref="AA121:AA123" si="110">T121*X121</f>
        <v>0</v>
      </c>
      <c r="AB121" s="229">
        <f t="shared" ref="AB121:AB123" si="111">Z121+AA121</f>
        <v>0</v>
      </c>
      <c r="AC121" s="433"/>
      <c r="AD121" s="48"/>
    </row>
    <row r="122" spans="1:30" s="24" customFormat="1" ht="99.75" customHeight="1" outlineLevel="1" x14ac:dyDescent="0.25">
      <c r="A122" s="112" t="s">
        <v>329</v>
      </c>
      <c r="B122" s="113"/>
      <c r="C122" s="114" t="s">
        <v>96</v>
      </c>
      <c r="D122" s="268"/>
      <c r="E122" s="269"/>
      <c r="F122" s="269"/>
      <c r="G122" s="269"/>
      <c r="H122" s="269"/>
      <c r="I122" s="269"/>
      <c r="J122" s="269"/>
      <c r="K122" s="269"/>
      <c r="L122" s="269"/>
      <c r="M122" s="269"/>
      <c r="N122" s="269"/>
      <c r="O122" s="269"/>
      <c r="P122" s="269"/>
      <c r="Q122" s="269"/>
      <c r="R122" s="269"/>
      <c r="S122" s="270"/>
      <c r="T122" s="293">
        <v>11</v>
      </c>
      <c r="U122" s="115">
        <f>1.15*2.1</f>
        <v>2.42</v>
      </c>
      <c r="V122" s="127">
        <f t="shared" si="107"/>
        <v>26.62</v>
      </c>
      <c r="W122" s="130"/>
      <c r="X122" s="116"/>
      <c r="Y122" s="229">
        <f t="shared" si="108"/>
        <v>0</v>
      </c>
      <c r="Z122" s="230">
        <f t="shared" si="109"/>
        <v>0</v>
      </c>
      <c r="AA122" s="231">
        <f t="shared" si="110"/>
        <v>0</v>
      </c>
      <c r="AB122" s="229">
        <f t="shared" si="111"/>
        <v>0</v>
      </c>
      <c r="AC122" s="425" t="s">
        <v>98</v>
      </c>
      <c r="AD122" s="48"/>
    </row>
    <row r="123" spans="1:30" s="24" customFormat="1" ht="101.25" customHeight="1" outlineLevel="1" x14ac:dyDescent="0.25">
      <c r="A123" s="112" t="s">
        <v>330</v>
      </c>
      <c r="B123" s="246"/>
      <c r="C123" s="114" t="s">
        <v>97</v>
      </c>
      <c r="D123" s="268"/>
      <c r="E123" s="269"/>
      <c r="F123" s="269"/>
      <c r="G123" s="269"/>
      <c r="H123" s="269"/>
      <c r="I123" s="269"/>
      <c r="J123" s="269"/>
      <c r="K123" s="269"/>
      <c r="L123" s="269"/>
      <c r="M123" s="269"/>
      <c r="N123" s="269"/>
      <c r="O123" s="269"/>
      <c r="P123" s="269"/>
      <c r="Q123" s="269"/>
      <c r="R123" s="269"/>
      <c r="S123" s="270"/>
      <c r="T123" s="293">
        <v>14</v>
      </c>
      <c r="U123" s="115">
        <f>1.15*2.1</f>
        <v>2.42</v>
      </c>
      <c r="V123" s="127">
        <f t="shared" si="107"/>
        <v>33.880000000000003</v>
      </c>
      <c r="W123" s="130"/>
      <c r="X123" s="116"/>
      <c r="Y123" s="229">
        <f t="shared" si="108"/>
        <v>0</v>
      </c>
      <c r="Z123" s="230">
        <f t="shared" si="109"/>
        <v>0</v>
      </c>
      <c r="AA123" s="231">
        <f t="shared" si="110"/>
        <v>0</v>
      </c>
      <c r="AB123" s="229">
        <f t="shared" si="111"/>
        <v>0</v>
      </c>
      <c r="AC123" s="433"/>
      <c r="AD123" s="48"/>
    </row>
    <row r="124" spans="1:30" s="29" customFormat="1" ht="23.1" customHeight="1" x14ac:dyDescent="0.25">
      <c r="A124" s="236" t="s">
        <v>223</v>
      </c>
      <c r="B124" s="237"/>
      <c r="C124" s="249" t="s">
        <v>331</v>
      </c>
      <c r="D124" s="258"/>
      <c r="E124" s="236"/>
      <c r="F124" s="236"/>
      <c r="G124" s="236"/>
      <c r="H124" s="236"/>
      <c r="I124" s="236"/>
      <c r="J124" s="236"/>
      <c r="K124" s="236"/>
      <c r="L124" s="236"/>
      <c r="M124" s="236"/>
      <c r="N124" s="236"/>
      <c r="O124" s="236"/>
      <c r="P124" s="236"/>
      <c r="Q124" s="236"/>
      <c r="R124" s="236"/>
      <c r="S124" s="239"/>
      <c r="T124" s="238"/>
      <c r="U124" s="236"/>
      <c r="V124" s="239"/>
      <c r="W124" s="247"/>
      <c r="X124" s="236"/>
      <c r="Y124" s="243"/>
      <c r="Z124" s="238">
        <f>Z125+Z167+Z202+Z231+Z262</f>
        <v>0</v>
      </c>
      <c r="AA124" s="242">
        <f>AA125+AA167+AA202+AA231+AA262</f>
        <v>0</v>
      </c>
      <c r="AB124" s="243">
        <f>Z124+AA124</f>
        <v>0</v>
      </c>
      <c r="AC124" s="248"/>
    </row>
    <row r="125" spans="1:30" s="29" customFormat="1" ht="23.1" customHeight="1" x14ac:dyDescent="0.25">
      <c r="A125" s="54" t="s">
        <v>212</v>
      </c>
      <c r="B125" s="55"/>
      <c r="C125" s="91" t="s">
        <v>332</v>
      </c>
      <c r="D125" s="259"/>
      <c r="E125" s="260"/>
      <c r="F125" s="260"/>
      <c r="G125" s="260"/>
      <c r="H125" s="260"/>
      <c r="I125" s="260"/>
      <c r="J125" s="260"/>
      <c r="K125" s="260"/>
      <c r="L125" s="260"/>
      <c r="M125" s="260"/>
      <c r="N125" s="260"/>
      <c r="O125" s="260"/>
      <c r="P125" s="260"/>
      <c r="Q125" s="260"/>
      <c r="R125" s="260"/>
      <c r="S125" s="261"/>
      <c r="T125" s="54"/>
      <c r="U125" s="56"/>
      <c r="V125" s="101"/>
      <c r="W125" s="55"/>
      <c r="X125" s="56"/>
      <c r="Y125" s="208"/>
      <c r="Z125" s="209">
        <f>Z126+Z144</f>
        <v>0</v>
      </c>
      <c r="AA125" s="210">
        <f>AA126+AA144</f>
        <v>0</v>
      </c>
      <c r="AB125" s="211">
        <f>Z125+AA125</f>
        <v>0</v>
      </c>
      <c r="AC125" s="182"/>
    </row>
    <row r="126" spans="1:30" s="30" customFormat="1" ht="23.1" customHeight="1" x14ac:dyDescent="0.25">
      <c r="A126" s="245" t="s">
        <v>213</v>
      </c>
      <c r="B126" s="40"/>
      <c r="C126" s="97" t="s">
        <v>7</v>
      </c>
      <c r="D126" s="262"/>
      <c r="E126" s="263"/>
      <c r="F126" s="263"/>
      <c r="G126" s="263"/>
      <c r="H126" s="263"/>
      <c r="I126" s="263"/>
      <c r="J126" s="263"/>
      <c r="K126" s="263"/>
      <c r="L126" s="263"/>
      <c r="M126" s="263"/>
      <c r="N126" s="263"/>
      <c r="O126" s="263"/>
      <c r="P126" s="263"/>
      <c r="Q126" s="263"/>
      <c r="R126" s="263"/>
      <c r="S126" s="264"/>
      <c r="T126" s="288"/>
      <c r="U126" s="98"/>
      <c r="V126" s="102"/>
      <c r="W126" s="40"/>
      <c r="X126" s="37"/>
      <c r="Y126" s="212"/>
      <c r="Z126" s="213">
        <f>SUM(Z127:Z143)</f>
        <v>0</v>
      </c>
      <c r="AA126" s="214">
        <f>SUM(AA127:AA143)</f>
        <v>0</v>
      </c>
      <c r="AB126" s="215">
        <f>Z126+AA126</f>
        <v>0</v>
      </c>
      <c r="AC126" s="183"/>
    </row>
    <row r="127" spans="1:30" s="30" customFormat="1" ht="23.1" customHeight="1" outlineLevel="1" x14ac:dyDescent="0.25">
      <c r="A127" s="33" t="s">
        <v>234</v>
      </c>
      <c r="B127" s="31"/>
      <c r="C127" s="103" t="s">
        <v>1</v>
      </c>
      <c r="D127" s="265"/>
      <c r="E127" s="266"/>
      <c r="F127" s="266"/>
      <c r="G127" s="266"/>
      <c r="H127" s="266"/>
      <c r="I127" s="266"/>
      <c r="J127" s="266"/>
      <c r="K127" s="266"/>
      <c r="L127" s="266"/>
      <c r="M127" s="266"/>
      <c r="N127" s="266"/>
      <c r="O127" s="266"/>
      <c r="P127" s="266"/>
      <c r="Q127" s="266"/>
      <c r="R127" s="266"/>
      <c r="S127" s="267"/>
      <c r="T127" s="289"/>
      <c r="U127" s="104"/>
      <c r="V127" s="35"/>
      <c r="W127" s="31"/>
      <c r="X127" s="34"/>
      <c r="Y127" s="216"/>
      <c r="Z127" s="217"/>
      <c r="AA127" s="218"/>
      <c r="AB127" s="219"/>
      <c r="AC127" s="184"/>
    </row>
    <row r="128" spans="1:30" s="24" customFormat="1" ht="192.75" customHeight="1" outlineLevel="1" x14ac:dyDescent="0.25">
      <c r="A128" s="38" t="s">
        <v>235</v>
      </c>
      <c r="B128" s="39"/>
      <c r="C128" s="105" t="s">
        <v>152</v>
      </c>
      <c r="D128" s="268"/>
      <c r="E128" s="269">
        <v>2</v>
      </c>
      <c r="F128" s="269">
        <v>1</v>
      </c>
      <c r="G128" s="269"/>
      <c r="H128" s="269"/>
      <c r="I128" s="269"/>
      <c r="J128" s="269"/>
      <c r="K128" s="269"/>
      <c r="L128" s="269"/>
      <c r="M128" s="269"/>
      <c r="N128" s="269"/>
      <c r="O128" s="269"/>
      <c r="P128" s="269"/>
      <c r="Q128" s="269"/>
      <c r="R128" s="269"/>
      <c r="S128" s="270"/>
      <c r="T128" s="290">
        <v>3</v>
      </c>
      <c r="U128" s="19">
        <f>1.35*2.1</f>
        <v>2.84</v>
      </c>
      <c r="V128" s="106">
        <f>U128*T128</f>
        <v>8.52</v>
      </c>
      <c r="W128" s="107"/>
      <c r="X128" s="9"/>
      <c r="Y128" s="220">
        <f t="shared" ref="Y128" si="112">W128+X128</f>
        <v>0</v>
      </c>
      <c r="Z128" s="221">
        <f t="shared" ref="Z128" si="113">T128*W128</f>
        <v>0</v>
      </c>
      <c r="AA128" s="222">
        <f t="shared" ref="AA128" si="114">T128*X128</f>
        <v>0</v>
      </c>
      <c r="AB128" s="223">
        <f t="shared" ref="AB128" si="115">Z128+AA128</f>
        <v>0</v>
      </c>
      <c r="AC128" s="185" t="s">
        <v>71</v>
      </c>
      <c r="AD128" s="48"/>
    </row>
    <row r="129" spans="1:30" s="24" customFormat="1" ht="85.5" customHeight="1" outlineLevel="1" x14ac:dyDescent="0.25">
      <c r="A129" s="38" t="s">
        <v>236</v>
      </c>
      <c r="B129" s="39"/>
      <c r="C129" s="105" t="s">
        <v>153</v>
      </c>
      <c r="D129" s="268"/>
      <c r="E129" s="269">
        <v>1</v>
      </c>
      <c r="F129" s="269"/>
      <c r="G129" s="269">
        <v>1</v>
      </c>
      <c r="H129" s="269"/>
      <c r="I129" s="269">
        <v>1</v>
      </c>
      <c r="J129" s="269"/>
      <c r="K129" s="269"/>
      <c r="L129" s="269"/>
      <c r="M129" s="269"/>
      <c r="N129" s="269"/>
      <c r="O129" s="269"/>
      <c r="P129" s="269"/>
      <c r="Q129" s="269"/>
      <c r="R129" s="269"/>
      <c r="S129" s="270"/>
      <c r="T129" s="290">
        <v>3</v>
      </c>
      <c r="U129" s="19">
        <f>1.35*2.1</f>
        <v>2.84</v>
      </c>
      <c r="V129" s="106">
        <f t="shared" ref="V129:V133" si="116">U129*T129</f>
        <v>8.52</v>
      </c>
      <c r="W129" s="107"/>
      <c r="X129" s="9"/>
      <c r="Y129" s="220">
        <f t="shared" ref="Y129:Y133" si="117">W129+X129</f>
        <v>0</v>
      </c>
      <c r="Z129" s="221">
        <f t="shared" ref="Z129:Z133" si="118">T129*W129</f>
        <v>0</v>
      </c>
      <c r="AA129" s="222">
        <f t="shared" ref="AA129:AA133" si="119">T129*X129</f>
        <v>0</v>
      </c>
      <c r="AB129" s="223">
        <f t="shared" ref="AB129:AB133" si="120">Z129+AA129</f>
        <v>0</v>
      </c>
      <c r="AC129" s="427" t="s">
        <v>72</v>
      </c>
      <c r="AD129" s="48"/>
    </row>
    <row r="130" spans="1:30" s="24" customFormat="1" ht="102.75" customHeight="1" outlineLevel="1" x14ac:dyDescent="0.25">
      <c r="A130" s="38" t="s">
        <v>237</v>
      </c>
      <c r="B130" s="39"/>
      <c r="C130" s="105" t="s">
        <v>154</v>
      </c>
      <c r="D130" s="268">
        <v>1</v>
      </c>
      <c r="E130" s="269"/>
      <c r="F130" s="269">
        <v>1</v>
      </c>
      <c r="G130" s="269"/>
      <c r="H130" s="269"/>
      <c r="I130" s="269"/>
      <c r="J130" s="269"/>
      <c r="K130" s="269"/>
      <c r="L130" s="269"/>
      <c r="M130" s="269"/>
      <c r="N130" s="269"/>
      <c r="O130" s="269"/>
      <c r="P130" s="269"/>
      <c r="Q130" s="269"/>
      <c r="R130" s="269"/>
      <c r="S130" s="270"/>
      <c r="T130" s="290">
        <v>2</v>
      </c>
      <c r="U130" s="19">
        <f>1.35*2.1</f>
        <v>2.84</v>
      </c>
      <c r="V130" s="106">
        <f t="shared" si="116"/>
        <v>5.68</v>
      </c>
      <c r="W130" s="107"/>
      <c r="X130" s="9"/>
      <c r="Y130" s="220">
        <f t="shared" si="117"/>
        <v>0</v>
      </c>
      <c r="Z130" s="221">
        <f t="shared" si="118"/>
        <v>0</v>
      </c>
      <c r="AA130" s="222">
        <f t="shared" si="119"/>
        <v>0</v>
      </c>
      <c r="AB130" s="223">
        <f t="shared" si="120"/>
        <v>0</v>
      </c>
      <c r="AC130" s="438"/>
      <c r="AD130" s="48"/>
    </row>
    <row r="131" spans="1:30" s="24" customFormat="1" ht="87.75" customHeight="1" outlineLevel="1" x14ac:dyDescent="0.25">
      <c r="A131" s="38" t="s">
        <v>238</v>
      </c>
      <c r="B131" s="39"/>
      <c r="C131" s="134" t="s">
        <v>155</v>
      </c>
      <c r="D131" s="271"/>
      <c r="E131" s="272"/>
      <c r="F131" s="272"/>
      <c r="G131" s="272">
        <v>2</v>
      </c>
      <c r="H131" s="272">
        <v>1</v>
      </c>
      <c r="I131" s="272">
        <v>1</v>
      </c>
      <c r="J131" s="272"/>
      <c r="K131" s="272"/>
      <c r="L131" s="272"/>
      <c r="M131" s="272"/>
      <c r="N131" s="272"/>
      <c r="O131" s="272"/>
      <c r="P131" s="272"/>
      <c r="Q131" s="272"/>
      <c r="R131" s="272"/>
      <c r="S131" s="273"/>
      <c r="T131" s="290">
        <v>4</v>
      </c>
      <c r="U131" s="19">
        <f>1.15*2</f>
        <v>2.2999999999999998</v>
      </c>
      <c r="V131" s="106">
        <f t="shared" si="116"/>
        <v>9.1999999999999993</v>
      </c>
      <c r="W131" s="107"/>
      <c r="X131" s="9"/>
      <c r="Y131" s="220">
        <f t="shared" si="117"/>
        <v>0</v>
      </c>
      <c r="Z131" s="221">
        <f t="shared" si="118"/>
        <v>0</v>
      </c>
      <c r="AA131" s="222">
        <f t="shared" si="119"/>
        <v>0</v>
      </c>
      <c r="AB131" s="223">
        <f t="shared" si="120"/>
        <v>0</v>
      </c>
      <c r="AC131" s="434" t="s">
        <v>73</v>
      </c>
      <c r="AD131" s="48"/>
    </row>
    <row r="132" spans="1:30" s="24" customFormat="1" ht="98.25" customHeight="1" outlineLevel="1" x14ac:dyDescent="0.25">
      <c r="A132" s="38" t="s">
        <v>239</v>
      </c>
      <c r="B132" s="39"/>
      <c r="C132" s="134" t="s">
        <v>156</v>
      </c>
      <c r="D132" s="271">
        <v>2</v>
      </c>
      <c r="E132" s="272">
        <v>1</v>
      </c>
      <c r="F132" s="272">
        <v>1</v>
      </c>
      <c r="G132" s="272"/>
      <c r="H132" s="272">
        <v>1</v>
      </c>
      <c r="I132" s="272"/>
      <c r="J132" s="272"/>
      <c r="K132" s="272"/>
      <c r="L132" s="272"/>
      <c r="M132" s="272"/>
      <c r="N132" s="272"/>
      <c r="O132" s="272"/>
      <c r="P132" s="272"/>
      <c r="Q132" s="272"/>
      <c r="R132" s="272"/>
      <c r="S132" s="273"/>
      <c r="T132" s="290">
        <v>5</v>
      </c>
      <c r="U132" s="19">
        <f>1.15*2</f>
        <v>2.2999999999999998</v>
      </c>
      <c r="V132" s="106">
        <f>U132*T132</f>
        <v>11.5</v>
      </c>
      <c r="W132" s="107"/>
      <c r="X132" s="9"/>
      <c r="Y132" s="220">
        <f t="shared" si="117"/>
        <v>0</v>
      </c>
      <c r="Z132" s="221">
        <f t="shared" si="118"/>
        <v>0</v>
      </c>
      <c r="AA132" s="222">
        <f t="shared" si="119"/>
        <v>0</v>
      </c>
      <c r="AB132" s="223">
        <f t="shared" si="120"/>
        <v>0</v>
      </c>
      <c r="AC132" s="435"/>
      <c r="AD132" s="48"/>
    </row>
    <row r="133" spans="1:30" s="24" customFormat="1" ht="189.95" customHeight="1" outlineLevel="1" x14ac:dyDescent="0.25">
      <c r="A133" s="38" t="s">
        <v>240</v>
      </c>
      <c r="B133" s="39"/>
      <c r="C133" s="105" t="s">
        <v>145</v>
      </c>
      <c r="D133" s="268"/>
      <c r="E133" s="269"/>
      <c r="F133" s="269"/>
      <c r="G133" s="269">
        <v>1</v>
      </c>
      <c r="H133" s="269"/>
      <c r="I133" s="269"/>
      <c r="J133" s="269"/>
      <c r="K133" s="269"/>
      <c r="L133" s="269"/>
      <c r="M133" s="269"/>
      <c r="N133" s="269"/>
      <c r="O133" s="269"/>
      <c r="P133" s="269"/>
      <c r="Q133" s="269"/>
      <c r="R133" s="269"/>
      <c r="S133" s="270"/>
      <c r="T133" s="290">
        <v>1</v>
      </c>
      <c r="U133" s="19">
        <f>1.15*2.1</f>
        <v>2.42</v>
      </c>
      <c r="V133" s="106">
        <f t="shared" si="116"/>
        <v>2.42</v>
      </c>
      <c r="W133" s="107"/>
      <c r="X133" s="9"/>
      <c r="Y133" s="220">
        <f t="shared" si="117"/>
        <v>0</v>
      </c>
      <c r="Z133" s="221">
        <f t="shared" si="118"/>
        <v>0</v>
      </c>
      <c r="AA133" s="222">
        <f t="shared" si="119"/>
        <v>0</v>
      </c>
      <c r="AB133" s="223">
        <f t="shared" si="120"/>
        <v>0</v>
      </c>
      <c r="AC133" s="185" t="s">
        <v>144</v>
      </c>
      <c r="AD133" s="48"/>
    </row>
    <row r="134" spans="1:30" s="30" customFormat="1" ht="23.1" customHeight="1" outlineLevel="1" x14ac:dyDescent="0.25">
      <c r="A134" s="33" t="s">
        <v>241</v>
      </c>
      <c r="B134" s="31"/>
      <c r="C134" s="103" t="s">
        <v>4</v>
      </c>
      <c r="D134" s="265"/>
      <c r="E134" s="266"/>
      <c r="F134" s="266"/>
      <c r="G134" s="266"/>
      <c r="H134" s="266"/>
      <c r="I134" s="266"/>
      <c r="J134" s="266"/>
      <c r="K134" s="266"/>
      <c r="L134" s="266"/>
      <c r="M134" s="266"/>
      <c r="N134" s="266"/>
      <c r="O134" s="266"/>
      <c r="P134" s="266"/>
      <c r="Q134" s="266"/>
      <c r="R134" s="266"/>
      <c r="S134" s="267"/>
      <c r="T134" s="289"/>
      <c r="U134" s="104"/>
      <c r="V134" s="35"/>
      <c r="W134" s="31"/>
      <c r="X134" s="34"/>
      <c r="Y134" s="216"/>
      <c r="Z134" s="217"/>
      <c r="AA134" s="218"/>
      <c r="AB134" s="219"/>
      <c r="AC134" s="184"/>
    </row>
    <row r="135" spans="1:30" s="24" customFormat="1" ht="99.75" customHeight="1" outlineLevel="1" x14ac:dyDescent="0.25">
      <c r="A135" s="38" t="s">
        <v>242</v>
      </c>
      <c r="B135" s="39"/>
      <c r="C135" s="105" t="s">
        <v>200</v>
      </c>
      <c r="D135" s="268">
        <v>1</v>
      </c>
      <c r="E135" s="269"/>
      <c r="F135" s="269"/>
      <c r="G135" s="269"/>
      <c r="H135" s="269">
        <v>1</v>
      </c>
      <c r="I135" s="269"/>
      <c r="J135" s="269"/>
      <c r="K135" s="269"/>
      <c r="L135" s="269"/>
      <c r="M135" s="269"/>
      <c r="N135" s="269"/>
      <c r="O135" s="269"/>
      <c r="P135" s="269"/>
      <c r="Q135" s="269"/>
      <c r="R135" s="269"/>
      <c r="S135" s="270"/>
      <c r="T135" s="290">
        <v>2</v>
      </c>
      <c r="U135" s="19">
        <f>1.4*2.1</f>
        <v>2.94</v>
      </c>
      <c r="V135" s="106">
        <f>U135*T135</f>
        <v>5.88</v>
      </c>
      <c r="W135" s="107"/>
      <c r="X135" s="9"/>
      <c r="Y135" s="220">
        <f t="shared" ref="Y135" si="121">W135+X135</f>
        <v>0</v>
      </c>
      <c r="Z135" s="221">
        <f t="shared" ref="Z135" si="122">T135*W135</f>
        <v>0</v>
      </c>
      <c r="AA135" s="222">
        <f t="shared" ref="AA135" si="123">T135*X135</f>
        <v>0</v>
      </c>
      <c r="AB135" s="223">
        <f t="shared" ref="AB135" si="124">Z135+AA135</f>
        <v>0</v>
      </c>
      <c r="AC135" s="425" t="s">
        <v>137</v>
      </c>
      <c r="AD135" s="48"/>
    </row>
    <row r="136" spans="1:30" s="24" customFormat="1" ht="99.75" customHeight="1" outlineLevel="1" x14ac:dyDescent="0.25">
      <c r="A136" s="38" t="s">
        <v>243</v>
      </c>
      <c r="B136" s="207"/>
      <c r="C136" s="105" t="s">
        <v>201</v>
      </c>
      <c r="D136" s="268"/>
      <c r="E136" s="269"/>
      <c r="F136" s="269">
        <v>1</v>
      </c>
      <c r="G136" s="269"/>
      <c r="H136" s="269"/>
      <c r="I136" s="269">
        <v>1</v>
      </c>
      <c r="J136" s="269"/>
      <c r="K136" s="269"/>
      <c r="L136" s="269"/>
      <c r="M136" s="269"/>
      <c r="N136" s="269"/>
      <c r="O136" s="269"/>
      <c r="P136" s="269"/>
      <c r="Q136" s="269"/>
      <c r="R136" s="269"/>
      <c r="S136" s="270"/>
      <c r="T136" s="291">
        <v>2</v>
      </c>
      <c r="U136" s="19">
        <f>1.4*2.1</f>
        <v>2.94</v>
      </c>
      <c r="V136" s="106">
        <f>U136*T136</f>
        <v>5.88</v>
      </c>
      <c r="W136" s="107"/>
      <c r="X136" s="9"/>
      <c r="Y136" s="220">
        <f t="shared" ref="Y136" si="125">W136+X136</f>
        <v>0</v>
      </c>
      <c r="Z136" s="221">
        <f t="shared" ref="Z136" si="126">T136*W136</f>
        <v>0</v>
      </c>
      <c r="AA136" s="222">
        <f t="shared" ref="AA136" si="127">T136*X136</f>
        <v>0</v>
      </c>
      <c r="AB136" s="223">
        <f t="shared" ref="AB136" si="128">Z136+AA136</f>
        <v>0</v>
      </c>
      <c r="AC136" s="433"/>
      <c r="AD136" s="48"/>
    </row>
    <row r="137" spans="1:30" s="24" customFormat="1" ht="79.5" customHeight="1" outlineLevel="1" x14ac:dyDescent="0.25">
      <c r="A137" s="38" t="s">
        <v>244</v>
      </c>
      <c r="B137" s="39"/>
      <c r="C137" s="105" t="s">
        <v>202</v>
      </c>
      <c r="D137" s="268"/>
      <c r="E137" s="269"/>
      <c r="F137" s="269"/>
      <c r="G137" s="269">
        <v>1</v>
      </c>
      <c r="H137" s="269"/>
      <c r="I137" s="269"/>
      <c r="J137" s="269"/>
      <c r="K137" s="269"/>
      <c r="L137" s="269"/>
      <c r="M137" s="269"/>
      <c r="N137" s="269"/>
      <c r="O137" s="269"/>
      <c r="P137" s="269"/>
      <c r="Q137" s="269"/>
      <c r="R137" s="269"/>
      <c r="S137" s="270"/>
      <c r="T137" s="290">
        <v>1</v>
      </c>
      <c r="U137" s="19">
        <f>1.55*2.1</f>
        <v>3.26</v>
      </c>
      <c r="V137" s="106">
        <f>U137*T137</f>
        <v>3.26</v>
      </c>
      <c r="W137" s="107"/>
      <c r="X137" s="9"/>
      <c r="Y137" s="220">
        <f t="shared" ref="Y137:Y139" si="129">W137+X137</f>
        <v>0</v>
      </c>
      <c r="Z137" s="221">
        <f t="shared" ref="Z137:Z139" si="130">T137*W137</f>
        <v>0</v>
      </c>
      <c r="AA137" s="222">
        <f t="shared" ref="AA137:AA139" si="131">T137*X137</f>
        <v>0</v>
      </c>
      <c r="AB137" s="223">
        <f t="shared" ref="AB137:AB139" si="132">Z137+AA137</f>
        <v>0</v>
      </c>
      <c r="AC137" s="433"/>
      <c r="AD137" s="48"/>
    </row>
    <row r="138" spans="1:30" s="24" customFormat="1" ht="96.75" customHeight="1" outlineLevel="1" x14ac:dyDescent="0.25">
      <c r="A138" s="38" t="s">
        <v>333</v>
      </c>
      <c r="B138" s="39"/>
      <c r="C138" s="105" t="s">
        <v>140</v>
      </c>
      <c r="D138" s="268">
        <v>1</v>
      </c>
      <c r="E138" s="269">
        <v>1</v>
      </c>
      <c r="F138" s="269">
        <v>1</v>
      </c>
      <c r="G138" s="269"/>
      <c r="H138" s="269"/>
      <c r="I138" s="269"/>
      <c r="J138" s="269"/>
      <c r="K138" s="269"/>
      <c r="L138" s="269"/>
      <c r="M138" s="269"/>
      <c r="N138" s="269"/>
      <c r="O138" s="269"/>
      <c r="P138" s="269"/>
      <c r="Q138" s="269"/>
      <c r="R138" s="269"/>
      <c r="S138" s="270"/>
      <c r="T138" s="290">
        <v>3</v>
      </c>
      <c r="U138" s="19">
        <f>1.4*2.1</f>
        <v>2.94</v>
      </c>
      <c r="V138" s="106">
        <f>U138*T138</f>
        <v>8.82</v>
      </c>
      <c r="W138" s="107"/>
      <c r="X138" s="9"/>
      <c r="Y138" s="220">
        <f t="shared" si="129"/>
        <v>0</v>
      </c>
      <c r="Z138" s="221">
        <f t="shared" si="130"/>
        <v>0</v>
      </c>
      <c r="AA138" s="222">
        <f t="shared" si="131"/>
        <v>0</v>
      </c>
      <c r="AB138" s="223">
        <f t="shared" si="132"/>
        <v>0</v>
      </c>
      <c r="AC138" s="425" t="s">
        <v>142</v>
      </c>
      <c r="AD138" s="48"/>
    </row>
    <row r="139" spans="1:30" s="24" customFormat="1" ht="99" customHeight="1" outlineLevel="1" x14ac:dyDescent="0.25">
      <c r="A139" s="38" t="s">
        <v>334</v>
      </c>
      <c r="B139" s="39"/>
      <c r="C139" s="105" t="s">
        <v>141</v>
      </c>
      <c r="D139" s="268"/>
      <c r="E139" s="269"/>
      <c r="F139" s="269"/>
      <c r="G139" s="269">
        <v>1</v>
      </c>
      <c r="H139" s="269">
        <v>1</v>
      </c>
      <c r="I139" s="269">
        <v>1</v>
      </c>
      <c r="J139" s="269"/>
      <c r="K139" s="269"/>
      <c r="L139" s="269"/>
      <c r="M139" s="269"/>
      <c r="N139" s="269"/>
      <c r="O139" s="269"/>
      <c r="P139" s="269"/>
      <c r="Q139" s="269"/>
      <c r="R139" s="269"/>
      <c r="S139" s="270"/>
      <c r="T139" s="290">
        <v>3</v>
      </c>
      <c r="U139" s="19">
        <f>1.4*2.1</f>
        <v>2.94</v>
      </c>
      <c r="V139" s="106">
        <f>U139*T139</f>
        <v>8.82</v>
      </c>
      <c r="W139" s="107"/>
      <c r="X139" s="9"/>
      <c r="Y139" s="220">
        <f t="shared" si="129"/>
        <v>0</v>
      </c>
      <c r="Z139" s="221">
        <f t="shared" si="130"/>
        <v>0</v>
      </c>
      <c r="AA139" s="222">
        <f t="shared" si="131"/>
        <v>0</v>
      </c>
      <c r="AB139" s="223">
        <f t="shared" si="132"/>
        <v>0</v>
      </c>
      <c r="AC139" s="433"/>
      <c r="AD139" s="48"/>
    </row>
    <row r="140" spans="1:30" s="30" customFormat="1" ht="23.1" customHeight="1" outlineLevel="1" x14ac:dyDescent="0.25">
      <c r="A140" s="33" t="s">
        <v>245</v>
      </c>
      <c r="B140" s="31"/>
      <c r="C140" s="103" t="s">
        <v>2</v>
      </c>
      <c r="D140" s="265"/>
      <c r="E140" s="266"/>
      <c r="F140" s="266"/>
      <c r="G140" s="266"/>
      <c r="H140" s="266"/>
      <c r="I140" s="266"/>
      <c r="J140" s="266"/>
      <c r="K140" s="266"/>
      <c r="L140" s="266"/>
      <c r="M140" s="266"/>
      <c r="N140" s="266"/>
      <c r="O140" s="266"/>
      <c r="P140" s="266"/>
      <c r="Q140" s="266"/>
      <c r="R140" s="266"/>
      <c r="S140" s="267"/>
      <c r="T140" s="289"/>
      <c r="U140" s="104"/>
      <c r="V140" s="35"/>
      <c r="W140" s="31"/>
      <c r="X140" s="34"/>
      <c r="Y140" s="216"/>
      <c r="Z140" s="217"/>
      <c r="AA140" s="218"/>
      <c r="AB140" s="219"/>
      <c r="AC140" s="184"/>
    </row>
    <row r="141" spans="1:30" s="24" customFormat="1" ht="193.5" customHeight="1" outlineLevel="1" x14ac:dyDescent="0.25">
      <c r="A141" s="38" t="s">
        <v>246</v>
      </c>
      <c r="B141" s="39"/>
      <c r="C141" s="134" t="s">
        <v>147</v>
      </c>
      <c r="D141" s="271"/>
      <c r="E141" s="272"/>
      <c r="F141" s="272"/>
      <c r="G141" s="272"/>
      <c r="H141" s="272">
        <v>1</v>
      </c>
      <c r="I141" s="272"/>
      <c r="J141" s="272"/>
      <c r="K141" s="272"/>
      <c r="L141" s="272"/>
      <c r="M141" s="272"/>
      <c r="N141" s="272"/>
      <c r="O141" s="272"/>
      <c r="P141" s="272"/>
      <c r="Q141" s="272"/>
      <c r="R141" s="272"/>
      <c r="S141" s="273"/>
      <c r="T141" s="290">
        <v>1</v>
      </c>
      <c r="U141" s="19">
        <f>1.35*2.1</f>
        <v>2.84</v>
      </c>
      <c r="V141" s="106">
        <f>U141*T141</f>
        <v>2.84</v>
      </c>
      <c r="W141" s="107"/>
      <c r="X141" s="9"/>
      <c r="Y141" s="220">
        <f t="shared" ref="Y141" si="133">W141+X141</f>
        <v>0</v>
      </c>
      <c r="Z141" s="221">
        <f t="shared" ref="Z141" si="134">T141*W141</f>
        <v>0</v>
      </c>
      <c r="AA141" s="222">
        <f t="shared" ref="AA141" si="135">T141*X141</f>
        <v>0</v>
      </c>
      <c r="AB141" s="223">
        <f t="shared" ref="AB141" si="136">Z141+AA141</f>
        <v>0</v>
      </c>
      <c r="AC141" s="175" t="s">
        <v>148</v>
      </c>
      <c r="AD141" s="48"/>
    </row>
    <row r="142" spans="1:30" s="24" customFormat="1" ht="192" customHeight="1" outlineLevel="1" x14ac:dyDescent="0.25">
      <c r="A142" s="38" t="s">
        <v>335</v>
      </c>
      <c r="B142" s="123"/>
      <c r="C142" s="105" t="s">
        <v>151</v>
      </c>
      <c r="D142" s="268"/>
      <c r="E142" s="269"/>
      <c r="F142" s="269"/>
      <c r="G142" s="269"/>
      <c r="H142" s="269">
        <v>1</v>
      </c>
      <c r="I142" s="269"/>
      <c r="J142" s="269"/>
      <c r="K142" s="269"/>
      <c r="L142" s="269"/>
      <c r="M142" s="269"/>
      <c r="N142" s="269"/>
      <c r="O142" s="269"/>
      <c r="P142" s="269"/>
      <c r="Q142" s="269"/>
      <c r="R142" s="269"/>
      <c r="S142" s="270"/>
      <c r="T142" s="290">
        <v>1</v>
      </c>
      <c r="U142" s="19">
        <f>1.15*2.1</f>
        <v>2.42</v>
      </c>
      <c r="V142" s="106">
        <f>U142*T142</f>
        <v>2.42</v>
      </c>
      <c r="W142" s="107"/>
      <c r="X142" s="9"/>
      <c r="Y142" s="220">
        <f t="shared" ref="Y142:Y143" si="137">W142+X142</f>
        <v>0</v>
      </c>
      <c r="Z142" s="221">
        <f t="shared" ref="Z142:Z143" si="138">T142*W142</f>
        <v>0</v>
      </c>
      <c r="AA142" s="222">
        <f t="shared" ref="AA142:AA143" si="139">T142*X142</f>
        <v>0</v>
      </c>
      <c r="AB142" s="223">
        <f t="shared" ref="AB142:AB143" si="140">Z142+AA142</f>
        <v>0</v>
      </c>
      <c r="AC142" s="175" t="s">
        <v>149</v>
      </c>
      <c r="AD142" s="48"/>
    </row>
    <row r="143" spans="1:30" s="24" customFormat="1" ht="201.75" customHeight="1" outlineLevel="1" x14ac:dyDescent="0.25">
      <c r="A143" s="38" t="s">
        <v>336</v>
      </c>
      <c r="B143" s="123"/>
      <c r="C143" s="105" t="s">
        <v>228</v>
      </c>
      <c r="D143" s="268">
        <v>1</v>
      </c>
      <c r="E143" s="269">
        <v>1</v>
      </c>
      <c r="F143" s="269">
        <v>1</v>
      </c>
      <c r="G143" s="269">
        <v>1</v>
      </c>
      <c r="H143" s="269">
        <v>1</v>
      </c>
      <c r="I143" s="269">
        <v>1</v>
      </c>
      <c r="J143" s="269"/>
      <c r="K143" s="269"/>
      <c r="L143" s="269"/>
      <c r="M143" s="269"/>
      <c r="N143" s="269"/>
      <c r="O143" s="269"/>
      <c r="P143" s="269"/>
      <c r="Q143" s="269"/>
      <c r="R143" s="269"/>
      <c r="S143" s="270"/>
      <c r="T143" s="290">
        <v>6</v>
      </c>
      <c r="U143" s="19">
        <f>1.2*1.2</f>
        <v>1.44</v>
      </c>
      <c r="V143" s="106">
        <f>U143*T143</f>
        <v>8.64</v>
      </c>
      <c r="W143" s="107"/>
      <c r="X143" s="9"/>
      <c r="Y143" s="220">
        <f t="shared" si="137"/>
        <v>0</v>
      </c>
      <c r="Z143" s="221">
        <f t="shared" si="138"/>
        <v>0</v>
      </c>
      <c r="AA143" s="222">
        <f t="shared" si="139"/>
        <v>0</v>
      </c>
      <c r="AB143" s="223">
        <f t="shared" si="140"/>
        <v>0</v>
      </c>
      <c r="AC143" s="235" t="s">
        <v>229</v>
      </c>
      <c r="AD143" s="48"/>
    </row>
    <row r="144" spans="1:30" s="30" customFormat="1" ht="23.1" customHeight="1" x14ac:dyDescent="0.25">
      <c r="A144" s="245" t="s">
        <v>215</v>
      </c>
      <c r="B144" s="40"/>
      <c r="C144" s="97" t="s">
        <v>8</v>
      </c>
      <c r="D144" s="262"/>
      <c r="E144" s="263"/>
      <c r="F144" s="263"/>
      <c r="G144" s="263"/>
      <c r="H144" s="263"/>
      <c r="I144" s="263"/>
      <c r="J144" s="263"/>
      <c r="K144" s="263"/>
      <c r="L144" s="263"/>
      <c r="M144" s="263"/>
      <c r="N144" s="263"/>
      <c r="O144" s="263"/>
      <c r="P144" s="263"/>
      <c r="Q144" s="263"/>
      <c r="R144" s="263"/>
      <c r="S144" s="264"/>
      <c r="T144" s="288"/>
      <c r="U144" s="98"/>
      <c r="V144" s="102"/>
      <c r="W144" s="40"/>
      <c r="X144" s="37"/>
      <c r="Y144" s="212"/>
      <c r="Z144" s="213">
        <f>SUM(Z145:Z166)</f>
        <v>0</v>
      </c>
      <c r="AA144" s="214">
        <f>SUM(AA145:AA166)</f>
        <v>0</v>
      </c>
      <c r="AB144" s="215">
        <f>Z144+AA144</f>
        <v>0</v>
      </c>
      <c r="AC144" s="183"/>
    </row>
    <row r="145" spans="1:30" s="30" customFormat="1" ht="23.1" customHeight="1" outlineLevel="1" x14ac:dyDescent="0.25">
      <c r="A145" s="33" t="s">
        <v>250</v>
      </c>
      <c r="B145" s="31"/>
      <c r="C145" s="103" t="s">
        <v>3</v>
      </c>
      <c r="D145" s="265"/>
      <c r="E145" s="266"/>
      <c r="F145" s="266"/>
      <c r="G145" s="266"/>
      <c r="H145" s="266"/>
      <c r="I145" s="266"/>
      <c r="J145" s="266"/>
      <c r="K145" s="266"/>
      <c r="L145" s="266"/>
      <c r="M145" s="266"/>
      <c r="N145" s="266"/>
      <c r="O145" s="266"/>
      <c r="P145" s="266"/>
      <c r="Q145" s="266"/>
      <c r="R145" s="266"/>
      <c r="S145" s="267"/>
      <c r="T145" s="289"/>
      <c r="U145" s="104"/>
      <c r="V145" s="35"/>
      <c r="W145" s="31"/>
      <c r="X145" s="34"/>
      <c r="Y145" s="216"/>
      <c r="Z145" s="217"/>
      <c r="AA145" s="218"/>
      <c r="AB145" s="219"/>
      <c r="AC145" s="184"/>
    </row>
    <row r="146" spans="1:30" s="24" customFormat="1" ht="95.25" customHeight="1" outlineLevel="1" x14ac:dyDescent="0.25">
      <c r="A146" s="38" t="s">
        <v>251</v>
      </c>
      <c r="B146" s="39"/>
      <c r="C146" s="105" t="s">
        <v>126</v>
      </c>
      <c r="D146" s="268"/>
      <c r="E146" s="269"/>
      <c r="F146" s="269"/>
      <c r="G146" s="269"/>
      <c r="H146" s="269">
        <v>2</v>
      </c>
      <c r="I146" s="269"/>
      <c r="J146" s="269"/>
      <c r="K146" s="269"/>
      <c r="L146" s="269"/>
      <c r="M146" s="269"/>
      <c r="N146" s="269"/>
      <c r="O146" s="269"/>
      <c r="P146" s="269"/>
      <c r="Q146" s="269"/>
      <c r="R146" s="269"/>
      <c r="S146" s="270"/>
      <c r="T146" s="290">
        <v>2</v>
      </c>
      <c r="U146" s="19">
        <f>1.15*2.1</f>
        <v>2.42</v>
      </c>
      <c r="V146" s="106">
        <f>U146*T146</f>
        <v>4.84</v>
      </c>
      <c r="W146" s="107"/>
      <c r="X146" s="9"/>
      <c r="Y146" s="220">
        <f>W146+X146</f>
        <v>0</v>
      </c>
      <c r="Z146" s="221">
        <f>T146*W146</f>
        <v>0</v>
      </c>
      <c r="AA146" s="222">
        <f>T146*X146</f>
        <v>0</v>
      </c>
      <c r="AB146" s="223">
        <f>Z146+AA146</f>
        <v>0</v>
      </c>
      <c r="AC146" s="431" t="s">
        <v>125</v>
      </c>
      <c r="AD146" s="48"/>
    </row>
    <row r="147" spans="1:30" s="24" customFormat="1" ht="98.25" customHeight="1" outlineLevel="1" x14ac:dyDescent="0.25">
      <c r="A147" s="38" t="s">
        <v>252</v>
      </c>
      <c r="B147" s="39"/>
      <c r="C147" s="105" t="s">
        <v>127</v>
      </c>
      <c r="D147" s="268"/>
      <c r="E147" s="269"/>
      <c r="F147" s="269"/>
      <c r="G147" s="269"/>
      <c r="H147" s="269">
        <v>1</v>
      </c>
      <c r="I147" s="269"/>
      <c r="J147" s="269"/>
      <c r="K147" s="269"/>
      <c r="L147" s="269"/>
      <c r="M147" s="269"/>
      <c r="N147" s="269"/>
      <c r="O147" s="269"/>
      <c r="P147" s="269"/>
      <c r="Q147" s="269"/>
      <c r="R147" s="269"/>
      <c r="S147" s="270"/>
      <c r="T147" s="290">
        <v>1</v>
      </c>
      <c r="U147" s="19">
        <f>1.15*2.1</f>
        <v>2.42</v>
      </c>
      <c r="V147" s="106">
        <f>U147*T147</f>
        <v>2.42</v>
      </c>
      <c r="W147" s="107"/>
      <c r="X147" s="9"/>
      <c r="Y147" s="220">
        <f t="shared" ref="Y147:Y149" si="141">W147+X147</f>
        <v>0</v>
      </c>
      <c r="Z147" s="221">
        <f t="shared" ref="Z147:Z149" si="142">T147*W147</f>
        <v>0</v>
      </c>
      <c r="AA147" s="222">
        <f t="shared" ref="AA147:AA149" si="143">T147*X147</f>
        <v>0</v>
      </c>
      <c r="AB147" s="223">
        <f t="shared" ref="AB147:AB149" si="144">Z147+AA147</f>
        <v>0</v>
      </c>
      <c r="AC147" s="432"/>
      <c r="AD147" s="48"/>
    </row>
    <row r="148" spans="1:30" s="24" customFormat="1" ht="190.5" customHeight="1" outlineLevel="1" x14ac:dyDescent="0.25">
      <c r="A148" s="38" t="s">
        <v>253</v>
      </c>
      <c r="B148" s="39"/>
      <c r="C148" s="105" t="s">
        <v>130</v>
      </c>
      <c r="D148" s="268"/>
      <c r="E148" s="269"/>
      <c r="F148" s="269"/>
      <c r="G148" s="269">
        <v>1</v>
      </c>
      <c r="H148" s="269"/>
      <c r="I148" s="269"/>
      <c r="J148" s="269"/>
      <c r="K148" s="269"/>
      <c r="L148" s="269"/>
      <c r="M148" s="269"/>
      <c r="N148" s="269"/>
      <c r="O148" s="269"/>
      <c r="P148" s="269"/>
      <c r="Q148" s="269"/>
      <c r="R148" s="269"/>
      <c r="S148" s="270"/>
      <c r="T148" s="290">
        <v>1</v>
      </c>
      <c r="U148" s="19">
        <f>1.15*2.1</f>
        <v>2.42</v>
      </c>
      <c r="V148" s="106">
        <f>U148*T148</f>
        <v>2.42</v>
      </c>
      <c r="W148" s="107"/>
      <c r="X148" s="9"/>
      <c r="Y148" s="220">
        <f t="shared" si="141"/>
        <v>0</v>
      </c>
      <c r="Z148" s="221">
        <f t="shared" si="142"/>
        <v>0</v>
      </c>
      <c r="AA148" s="222">
        <f t="shared" si="143"/>
        <v>0</v>
      </c>
      <c r="AB148" s="223">
        <f t="shared" si="144"/>
        <v>0</v>
      </c>
      <c r="AC148" s="193" t="s">
        <v>128</v>
      </c>
      <c r="AD148" s="48"/>
    </row>
    <row r="149" spans="1:30" s="24" customFormat="1" ht="191.25" customHeight="1" outlineLevel="1" x14ac:dyDescent="0.25">
      <c r="A149" s="38" t="s">
        <v>254</v>
      </c>
      <c r="B149" s="39"/>
      <c r="C149" s="105" t="s">
        <v>132</v>
      </c>
      <c r="D149" s="268">
        <v>10</v>
      </c>
      <c r="E149" s="269">
        <v>8</v>
      </c>
      <c r="F149" s="269">
        <v>8</v>
      </c>
      <c r="G149" s="269">
        <v>10</v>
      </c>
      <c r="H149" s="269">
        <v>10</v>
      </c>
      <c r="I149" s="269">
        <v>10</v>
      </c>
      <c r="J149" s="269"/>
      <c r="K149" s="269"/>
      <c r="L149" s="269"/>
      <c r="M149" s="269"/>
      <c r="N149" s="269"/>
      <c r="O149" s="269"/>
      <c r="P149" s="269"/>
      <c r="Q149" s="269"/>
      <c r="R149" s="269"/>
      <c r="S149" s="270"/>
      <c r="T149" s="290">
        <v>56</v>
      </c>
      <c r="U149" s="19">
        <f>1.2*2.1</f>
        <v>2.52</v>
      </c>
      <c r="V149" s="106">
        <f>U149*T149</f>
        <v>141.12</v>
      </c>
      <c r="W149" s="107"/>
      <c r="X149" s="9"/>
      <c r="Y149" s="220">
        <f t="shared" si="141"/>
        <v>0</v>
      </c>
      <c r="Z149" s="221">
        <f t="shared" si="142"/>
        <v>0</v>
      </c>
      <c r="AA149" s="222">
        <f t="shared" si="143"/>
        <v>0</v>
      </c>
      <c r="AB149" s="223">
        <f t="shared" si="144"/>
        <v>0</v>
      </c>
      <c r="AC149" s="174" t="s">
        <v>131</v>
      </c>
      <c r="AD149" s="48"/>
    </row>
    <row r="150" spans="1:30" s="30" customFormat="1" ht="23.1" customHeight="1" outlineLevel="1" x14ac:dyDescent="0.25">
      <c r="A150" s="33" t="s">
        <v>255</v>
      </c>
      <c r="B150" s="31"/>
      <c r="C150" s="103" t="s">
        <v>4</v>
      </c>
      <c r="D150" s="265"/>
      <c r="E150" s="266"/>
      <c r="F150" s="266"/>
      <c r="G150" s="266"/>
      <c r="H150" s="266"/>
      <c r="I150" s="266"/>
      <c r="J150" s="266"/>
      <c r="K150" s="266"/>
      <c r="L150" s="266"/>
      <c r="M150" s="266"/>
      <c r="N150" s="266"/>
      <c r="O150" s="266"/>
      <c r="P150" s="266"/>
      <c r="Q150" s="266"/>
      <c r="R150" s="266"/>
      <c r="S150" s="267"/>
      <c r="T150" s="289"/>
      <c r="U150" s="104"/>
      <c r="V150" s="35"/>
      <c r="W150" s="31"/>
      <c r="X150" s="34"/>
      <c r="Y150" s="216"/>
      <c r="Z150" s="217"/>
      <c r="AA150" s="218"/>
      <c r="AB150" s="219"/>
      <c r="AC150" s="184"/>
    </row>
    <row r="151" spans="1:30" s="24" customFormat="1" ht="103.5" customHeight="1" outlineLevel="1" x14ac:dyDescent="0.25">
      <c r="A151" s="38" t="s">
        <v>256</v>
      </c>
      <c r="B151" s="39"/>
      <c r="C151" s="105" t="s">
        <v>118</v>
      </c>
      <c r="D151" s="268">
        <v>4</v>
      </c>
      <c r="E151" s="269"/>
      <c r="F151" s="269">
        <v>4</v>
      </c>
      <c r="G151" s="269"/>
      <c r="H151" s="269"/>
      <c r="I151" s="269"/>
      <c r="J151" s="269"/>
      <c r="K151" s="269"/>
      <c r="L151" s="269"/>
      <c r="M151" s="269"/>
      <c r="N151" s="269"/>
      <c r="O151" s="269"/>
      <c r="P151" s="269"/>
      <c r="Q151" s="269"/>
      <c r="R151" s="269"/>
      <c r="S151" s="270"/>
      <c r="T151" s="291">
        <v>8</v>
      </c>
      <c r="U151" s="19">
        <f>1.15*2.1</f>
        <v>2.42</v>
      </c>
      <c r="V151" s="106">
        <f>U151*T151</f>
        <v>19.36</v>
      </c>
      <c r="W151" s="107"/>
      <c r="X151" s="9"/>
      <c r="Y151" s="220">
        <f t="shared" ref="Y151" si="145">W151+X151</f>
        <v>0</v>
      </c>
      <c r="Z151" s="221">
        <f t="shared" ref="Z151" si="146">T151*W151</f>
        <v>0</v>
      </c>
      <c r="AA151" s="222">
        <f t="shared" ref="AA151" si="147">T151*X151</f>
        <v>0</v>
      </c>
      <c r="AB151" s="223">
        <f t="shared" ref="AB151" si="148">Z151+AA151</f>
        <v>0</v>
      </c>
      <c r="AC151" s="436" t="s">
        <v>121</v>
      </c>
      <c r="AD151" s="48"/>
    </row>
    <row r="152" spans="1:30" s="24" customFormat="1" ht="93" customHeight="1" outlineLevel="1" x14ac:dyDescent="0.25">
      <c r="A152" s="38" t="s">
        <v>257</v>
      </c>
      <c r="B152" s="39"/>
      <c r="C152" s="105" t="s">
        <v>119</v>
      </c>
      <c r="D152" s="268">
        <v>1</v>
      </c>
      <c r="E152" s="269">
        <v>4</v>
      </c>
      <c r="F152" s="269"/>
      <c r="G152" s="269">
        <v>5</v>
      </c>
      <c r="H152" s="269">
        <v>5</v>
      </c>
      <c r="I152" s="269">
        <v>5</v>
      </c>
      <c r="J152" s="269"/>
      <c r="K152" s="269"/>
      <c r="L152" s="269"/>
      <c r="M152" s="269"/>
      <c r="N152" s="269"/>
      <c r="O152" s="269"/>
      <c r="P152" s="269"/>
      <c r="Q152" s="269"/>
      <c r="R152" s="269"/>
      <c r="S152" s="270"/>
      <c r="T152" s="291">
        <v>20</v>
      </c>
      <c r="U152" s="19">
        <f>1.15*2.1</f>
        <v>2.42</v>
      </c>
      <c r="V152" s="106">
        <f>U152*T152</f>
        <v>48.4</v>
      </c>
      <c r="W152" s="107"/>
      <c r="X152" s="9"/>
      <c r="Y152" s="220">
        <f t="shared" ref="Y152:Y159" si="149">W152+X152</f>
        <v>0</v>
      </c>
      <c r="Z152" s="221">
        <f t="shared" ref="Z152:Z159" si="150">T152*W152</f>
        <v>0</v>
      </c>
      <c r="AA152" s="222">
        <f t="shared" ref="AA152:AA159" si="151">T152*X152</f>
        <v>0</v>
      </c>
      <c r="AB152" s="223">
        <f t="shared" ref="AB152:AB159" si="152">Z152+AA152</f>
        <v>0</v>
      </c>
      <c r="AC152" s="437"/>
      <c r="AD152" s="48"/>
    </row>
    <row r="153" spans="1:30" s="24" customFormat="1" ht="79.5" customHeight="1" outlineLevel="1" x14ac:dyDescent="0.25">
      <c r="A153" s="38" t="s">
        <v>258</v>
      </c>
      <c r="B153" s="39"/>
      <c r="C153" s="105" t="s">
        <v>133</v>
      </c>
      <c r="D153" s="268">
        <v>1</v>
      </c>
      <c r="E153" s="269"/>
      <c r="F153" s="269"/>
      <c r="G153" s="269"/>
      <c r="H153" s="269"/>
      <c r="I153" s="269"/>
      <c r="J153" s="269"/>
      <c r="K153" s="269"/>
      <c r="L153" s="269"/>
      <c r="M153" s="269"/>
      <c r="N153" s="269"/>
      <c r="O153" s="269"/>
      <c r="P153" s="269"/>
      <c r="Q153" s="269"/>
      <c r="R153" s="269"/>
      <c r="S153" s="270"/>
      <c r="T153" s="290">
        <v>1</v>
      </c>
      <c r="U153" s="19">
        <f t="shared" ref="U153:U159" si="153">1.4*2.1</f>
        <v>2.94</v>
      </c>
      <c r="V153" s="106">
        <f t="shared" ref="V153:V154" si="154">U153*T153</f>
        <v>2.94</v>
      </c>
      <c r="W153" s="107"/>
      <c r="X153" s="9"/>
      <c r="Y153" s="220">
        <f t="shared" si="149"/>
        <v>0</v>
      </c>
      <c r="Z153" s="221">
        <f t="shared" si="150"/>
        <v>0</v>
      </c>
      <c r="AA153" s="222">
        <f t="shared" si="151"/>
        <v>0</v>
      </c>
      <c r="AB153" s="223">
        <f t="shared" si="152"/>
        <v>0</v>
      </c>
      <c r="AC153" s="425" t="s">
        <v>120</v>
      </c>
      <c r="AD153" s="48"/>
    </row>
    <row r="154" spans="1:30" s="24" customFormat="1" ht="79.5" customHeight="1" outlineLevel="1" x14ac:dyDescent="0.25">
      <c r="A154" s="38" t="s">
        <v>259</v>
      </c>
      <c r="B154" s="39"/>
      <c r="C154" s="105" t="s">
        <v>134</v>
      </c>
      <c r="D154" s="268"/>
      <c r="E154" s="269"/>
      <c r="F154" s="269"/>
      <c r="G154" s="269"/>
      <c r="H154" s="269">
        <v>1</v>
      </c>
      <c r="I154" s="269"/>
      <c r="J154" s="269"/>
      <c r="K154" s="269"/>
      <c r="L154" s="269"/>
      <c r="M154" s="269"/>
      <c r="N154" s="269"/>
      <c r="O154" s="269"/>
      <c r="P154" s="269"/>
      <c r="Q154" s="269"/>
      <c r="R154" s="269"/>
      <c r="S154" s="270"/>
      <c r="T154" s="290">
        <v>1</v>
      </c>
      <c r="U154" s="19">
        <f t="shared" si="153"/>
        <v>2.94</v>
      </c>
      <c r="V154" s="106">
        <f t="shared" si="154"/>
        <v>2.94</v>
      </c>
      <c r="W154" s="107"/>
      <c r="X154" s="9"/>
      <c r="Y154" s="220">
        <f t="shared" si="149"/>
        <v>0</v>
      </c>
      <c r="Z154" s="221">
        <f t="shared" si="150"/>
        <v>0</v>
      </c>
      <c r="AA154" s="222">
        <f t="shared" si="151"/>
        <v>0</v>
      </c>
      <c r="AB154" s="223">
        <f t="shared" si="152"/>
        <v>0</v>
      </c>
      <c r="AC154" s="433"/>
      <c r="AD154" s="48"/>
    </row>
    <row r="155" spans="1:30" s="24" customFormat="1" ht="81" customHeight="1" outlineLevel="1" x14ac:dyDescent="0.25">
      <c r="A155" s="38" t="s">
        <v>260</v>
      </c>
      <c r="B155" s="39"/>
      <c r="C155" s="105" t="s">
        <v>135</v>
      </c>
      <c r="D155" s="268"/>
      <c r="E155" s="269"/>
      <c r="F155" s="269">
        <v>1</v>
      </c>
      <c r="G155" s="269"/>
      <c r="H155" s="269"/>
      <c r="I155" s="269"/>
      <c r="J155" s="269"/>
      <c r="K155" s="269"/>
      <c r="L155" s="269"/>
      <c r="M155" s="269"/>
      <c r="N155" s="269"/>
      <c r="O155" s="269"/>
      <c r="P155" s="269"/>
      <c r="Q155" s="269"/>
      <c r="R155" s="269"/>
      <c r="S155" s="270"/>
      <c r="T155" s="290">
        <v>1</v>
      </c>
      <c r="U155" s="19">
        <f t="shared" si="153"/>
        <v>2.94</v>
      </c>
      <c r="V155" s="106">
        <f t="shared" ref="V155:V156" si="155">U155*T155</f>
        <v>2.94</v>
      </c>
      <c r="W155" s="107"/>
      <c r="X155" s="9"/>
      <c r="Y155" s="220">
        <f t="shared" si="149"/>
        <v>0</v>
      </c>
      <c r="Z155" s="221">
        <f t="shared" si="150"/>
        <v>0</v>
      </c>
      <c r="AA155" s="222">
        <f t="shared" si="151"/>
        <v>0</v>
      </c>
      <c r="AB155" s="223">
        <f t="shared" si="152"/>
        <v>0</v>
      </c>
      <c r="AC155" s="433"/>
      <c r="AD155" s="48"/>
    </row>
    <row r="156" spans="1:30" s="24" customFormat="1" ht="81.75" customHeight="1" outlineLevel="1" x14ac:dyDescent="0.25">
      <c r="A156" s="38" t="s">
        <v>261</v>
      </c>
      <c r="B156" s="39"/>
      <c r="C156" s="105" t="s">
        <v>136</v>
      </c>
      <c r="D156" s="268"/>
      <c r="E156" s="269">
        <v>1</v>
      </c>
      <c r="F156" s="269"/>
      <c r="G156" s="269">
        <v>1</v>
      </c>
      <c r="H156" s="269"/>
      <c r="I156" s="269">
        <v>1</v>
      </c>
      <c r="J156" s="269"/>
      <c r="K156" s="269"/>
      <c r="L156" s="269"/>
      <c r="M156" s="269"/>
      <c r="N156" s="269"/>
      <c r="O156" s="269"/>
      <c r="P156" s="269"/>
      <c r="Q156" s="269"/>
      <c r="R156" s="269"/>
      <c r="S156" s="270"/>
      <c r="T156" s="290">
        <v>3</v>
      </c>
      <c r="U156" s="19">
        <f t="shared" si="153"/>
        <v>2.94</v>
      </c>
      <c r="V156" s="106">
        <f t="shared" si="155"/>
        <v>8.82</v>
      </c>
      <c r="W156" s="107"/>
      <c r="X156" s="9"/>
      <c r="Y156" s="220">
        <f t="shared" si="149"/>
        <v>0</v>
      </c>
      <c r="Z156" s="221">
        <f t="shared" si="150"/>
        <v>0</v>
      </c>
      <c r="AA156" s="222">
        <f t="shared" si="151"/>
        <v>0</v>
      </c>
      <c r="AB156" s="223">
        <f t="shared" si="152"/>
        <v>0</v>
      </c>
      <c r="AC156" s="426"/>
      <c r="AD156" s="48"/>
    </row>
    <row r="157" spans="1:30" s="24" customFormat="1" ht="84" customHeight="1" outlineLevel="1" x14ac:dyDescent="0.25">
      <c r="A157" s="38" t="s">
        <v>262</v>
      </c>
      <c r="B157" s="39"/>
      <c r="C157" s="105" t="s">
        <v>197</v>
      </c>
      <c r="D157" s="268"/>
      <c r="E157" s="269"/>
      <c r="F157" s="269"/>
      <c r="G157" s="269">
        <v>1</v>
      </c>
      <c r="H157" s="269"/>
      <c r="I157" s="269"/>
      <c r="J157" s="269"/>
      <c r="K157" s="269"/>
      <c r="L157" s="269"/>
      <c r="M157" s="269"/>
      <c r="N157" s="269"/>
      <c r="O157" s="269"/>
      <c r="P157" s="269"/>
      <c r="Q157" s="269"/>
      <c r="R157" s="269"/>
      <c r="S157" s="270"/>
      <c r="T157" s="290">
        <v>1</v>
      </c>
      <c r="U157" s="19">
        <f>1.55*2.1</f>
        <v>3.26</v>
      </c>
      <c r="V157" s="106">
        <f>U157*T157</f>
        <v>3.26</v>
      </c>
      <c r="W157" s="107"/>
      <c r="X157" s="9"/>
      <c r="Y157" s="220">
        <f t="shared" si="149"/>
        <v>0</v>
      </c>
      <c r="Z157" s="221">
        <f t="shared" si="150"/>
        <v>0</v>
      </c>
      <c r="AA157" s="222">
        <f t="shared" si="151"/>
        <v>0</v>
      </c>
      <c r="AB157" s="223">
        <f t="shared" si="152"/>
        <v>0</v>
      </c>
      <c r="AC157" s="425" t="s">
        <v>196</v>
      </c>
      <c r="AD157" s="48"/>
    </row>
    <row r="158" spans="1:30" s="24" customFormat="1" ht="84" customHeight="1" outlineLevel="1" x14ac:dyDescent="0.25">
      <c r="A158" s="38" t="s">
        <v>263</v>
      </c>
      <c r="B158" s="39"/>
      <c r="C158" s="105" t="s">
        <v>198</v>
      </c>
      <c r="D158" s="268">
        <v>1</v>
      </c>
      <c r="E158" s="269"/>
      <c r="F158" s="269"/>
      <c r="G158" s="269"/>
      <c r="H158" s="269">
        <v>1</v>
      </c>
      <c r="I158" s="269"/>
      <c r="J158" s="269"/>
      <c r="K158" s="269"/>
      <c r="L158" s="269"/>
      <c r="M158" s="269"/>
      <c r="N158" s="269"/>
      <c r="O158" s="269"/>
      <c r="P158" s="269"/>
      <c r="Q158" s="269"/>
      <c r="R158" s="269"/>
      <c r="S158" s="270"/>
      <c r="T158" s="290">
        <v>2</v>
      </c>
      <c r="U158" s="19">
        <f>1.4*2.1</f>
        <v>2.94</v>
      </c>
      <c r="V158" s="106">
        <f>U158*T158</f>
        <v>5.88</v>
      </c>
      <c r="W158" s="107"/>
      <c r="X158" s="9"/>
      <c r="Y158" s="220">
        <f t="shared" si="149"/>
        <v>0</v>
      </c>
      <c r="Z158" s="221">
        <f t="shared" si="150"/>
        <v>0</v>
      </c>
      <c r="AA158" s="222">
        <f t="shared" si="151"/>
        <v>0</v>
      </c>
      <c r="AB158" s="223">
        <f t="shared" si="152"/>
        <v>0</v>
      </c>
      <c r="AC158" s="433"/>
      <c r="AD158" s="48"/>
    </row>
    <row r="159" spans="1:30" s="24" customFormat="1" ht="84" customHeight="1" outlineLevel="1" x14ac:dyDescent="0.25">
      <c r="A159" s="38" t="s">
        <v>337</v>
      </c>
      <c r="B159" s="39"/>
      <c r="C159" s="105" t="s">
        <v>199</v>
      </c>
      <c r="D159" s="268"/>
      <c r="E159" s="269"/>
      <c r="F159" s="269">
        <v>1</v>
      </c>
      <c r="G159" s="269"/>
      <c r="H159" s="269"/>
      <c r="I159" s="269">
        <v>1</v>
      </c>
      <c r="J159" s="269"/>
      <c r="K159" s="269"/>
      <c r="L159" s="269"/>
      <c r="M159" s="269"/>
      <c r="N159" s="269"/>
      <c r="O159" s="269"/>
      <c r="P159" s="269"/>
      <c r="Q159" s="269"/>
      <c r="R159" s="269"/>
      <c r="S159" s="270"/>
      <c r="T159" s="290">
        <v>2</v>
      </c>
      <c r="U159" s="19">
        <f t="shared" si="153"/>
        <v>2.94</v>
      </c>
      <c r="V159" s="106">
        <f>U159*T159</f>
        <v>5.88</v>
      </c>
      <c r="W159" s="107"/>
      <c r="X159" s="9"/>
      <c r="Y159" s="220">
        <f t="shared" si="149"/>
        <v>0</v>
      </c>
      <c r="Z159" s="221">
        <f t="shared" si="150"/>
        <v>0</v>
      </c>
      <c r="AA159" s="222">
        <f t="shared" si="151"/>
        <v>0</v>
      </c>
      <c r="AB159" s="223">
        <f t="shared" si="152"/>
        <v>0</v>
      </c>
      <c r="AC159" s="426"/>
      <c r="AD159" s="48"/>
    </row>
    <row r="160" spans="1:30" s="30" customFormat="1" ht="23.1" customHeight="1" outlineLevel="1" x14ac:dyDescent="0.25">
      <c r="A160" s="33" t="s">
        <v>264</v>
      </c>
      <c r="B160" s="31"/>
      <c r="C160" s="103" t="s">
        <v>19</v>
      </c>
      <c r="D160" s="265"/>
      <c r="E160" s="266"/>
      <c r="F160" s="266"/>
      <c r="G160" s="266"/>
      <c r="H160" s="266"/>
      <c r="I160" s="266"/>
      <c r="J160" s="266"/>
      <c r="K160" s="266"/>
      <c r="L160" s="266"/>
      <c r="M160" s="266"/>
      <c r="N160" s="266"/>
      <c r="O160" s="266"/>
      <c r="P160" s="266"/>
      <c r="Q160" s="266"/>
      <c r="R160" s="266"/>
      <c r="S160" s="267"/>
      <c r="T160" s="289"/>
      <c r="U160" s="104"/>
      <c r="V160" s="35"/>
      <c r="W160" s="31"/>
      <c r="X160" s="34"/>
      <c r="Y160" s="216"/>
      <c r="Z160" s="217"/>
      <c r="AA160" s="218"/>
      <c r="AB160" s="219"/>
      <c r="AC160" s="184"/>
    </row>
    <row r="161" spans="1:30" s="24" customFormat="1" ht="205.5" customHeight="1" outlineLevel="1" x14ac:dyDescent="0.25">
      <c r="A161" s="38" t="s">
        <v>265</v>
      </c>
      <c r="B161" s="39"/>
      <c r="C161" s="105" t="s">
        <v>124</v>
      </c>
      <c r="D161" s="268">
        <v>1</v>
      </c>
      <c r="E161" s="269">
        <v>1</v>
      </c>
      <c r="F161" s="269"/>
      <c r="G161" s="269">
        <v>1</v>
      </c>
      <c r="H161" s="269">
        <v>1</v>
      </c>
      <c r="I161" s="269"/>
      <c r="J161" s="269"/>
      <c r="K161" s="269"/>
      <c r="L161" s="269"/>
      <c r="M161" s="269"/>
      <c r="N161" s="269"/>
      <c r="O161" s="269"/>
      <c r="P161" s="269"/>
      <c r="Q161" s="269"/>
      <c r="R161" s="269"/>
      <c r="S161" s="270"/>
      <c r="T161" s="290">
        <v>4</v>
      </c>
      <c r="U161" s="19">
        <f>1.15*2.1</f>
        <v>2.42</v>
      </c>
      <c r="V161" s="106">
        <f>U161*T161</f>
        <v>9.68</v>
      </c>
      <c r="W161" s="107"/>
      <c r="X161" s="9"/>
      <c r="Y161" s="220">
        <f>W161+X161</f>
        <v>0</v>
      </c>
      <c r="Z161" s="221">
        <f>T161*W161</f>
        <v>0</v>
      </c>
      <c r="AA161" s="222">
        <f>T161*X161</f>
        <v>0</v>
      </c>
      <c r="AB161" s="223">
        <f>Z161+AA161</f>
        <v>0</v>
      </c>
      <c r="AC161" s="188" t="s">
        <v>139</v>
      </c>
      <c r="AD161" s="48"/>
    </row>
    <row r="162" spans="1:30" s="24" customFormat="1" ht="202.5" customHeight="1" outlineLevel="1" x14ac:dyDescent="0.25">
      <c r="A162" s="38" t="s">
        <v>338</v>
      </c>
      <c r="B162" s="39"/>
      <c r="C162" s="105" t="s">
        <v>138</v>
      </c>
      <c r="D162" s="268"/>
      <c r="E162" s="269"/>
      <c r="F162" s="269">
        <v>1</v>
      </c>
      <c r="G162" s="269"/>
      <c r="H162" s="269"/>
      <c r="I162" s="269"/>
      <c r="J162" s="269"/>
      <c r="K162" s="269"/>
      <c r="L162" s="269"/>
      <c r="M162" s="269"/>
      <c r="N162" s="269"/>
      <c r="O162" s="269"/>
      <c r="P162" s="269"/>
      <c r="Q162" s="269"/>
      <c r="R162" s="269"/>
      <c r="S162" s="270"/>
      <c r="T162" s="290">
        <v>1</v>
      </c>
      <c r="U162" s="19">
        <f>1.15*2.1</f>
        <v>2.42</v>
      </c>
      <c r="V162" s="106">
        <f>U162*T162</f>
        <v>2.42</v>
      </c>
      <c r="W162" s="107"/>
      <c r="X162" s="9"/>
      <c r="Y162" s="220">
        <f>W162+X162</f>
        <v>0</v>
      </c>
      <c r="Z162" s="221">
        <f>T162*W162</f>
        <v>0</v>
      </c>
      <c r="AA162" s="222">
        <f>T162*X162</f>
        <v>0</v>
      </c>
      <c r="AB162" s="223">
        <f>Z162+AA162</f>
        <v>0</v>
      </c>
      <c r="AC162" s="188" t="s">
        <v>157</v>
      </c>
      <c r="AD162" s="48"/>
    </row>
    <row r="163" spans="1:30" s="30" customFormat="1" ht="23.1" customHeight="1" outlineLevel="1" x14ac:dyDescent="0.25">
      <c r="A163" s="33" t="s">
        <v>266</v>
      </c>
      <c r="B163" s="31"/>
      <c r="C163" s="103" t="s">
        <v>26</v>
      </c>
      <c r="D163" s="265"/>
      <c r="E163" s="266"/>
      <c r="F163" s="266"/>
      <c r="G163" s="266"/>
      <c r="H163" s="266"/>
      <c r="I163" s="266"/>
      <c r="J163" s="266"/>
      <c r="K163" s="266"/>
      <c r="L163" s="266"/>
      <c r="M163" s="266"/>
      <c r="N163" s="266"/>
      <c r="O163" s="266"/>
      <c r="P163" s="266"/>
      <c r="Q163" s="266"/>
      <c r="R163" s="266"/>
      <c r="S163" s="267"/>
      <c r="T163" s="289"/>
      <c r="U163" s="104"/>
      <c r="V163" s="35"/>
      <c r="W163" s="31"/>
      <c r="X163" s="34"/>
      <c r="Y163" s="216"/>
      <c r="Z163" s="217"/>
      <c r="AA163" s="218"/>
      <c r="AB163" s="219"/>
      <c r="AC163" s="184"/>
    </row>
    <row r="164" spans="1:30" s="24" customFormat="1" ht="97.5" customHeight="1" outlineLevel="1" x14ac:dyDescent="0.25">
      <c r="A164" s="38" t="s">
        <v>267</v>
      </c>
      <c r="B164" s="110"/>
      <c r="C164" s="105" t="s">
        <v>116</v>
      </c>
      <c r="D164" s="268"/>
      <c r="E164" s="269"/>
      <c r="F164" s="269">
        <v>5</v>
      </c>
      <c r="G164" s="269">
        <v>5</v>
      </c>
      <c r="H164" s="269">
        <v>5</v>
      </c>
      <c r="I164" s="269">
        <v>5</v>
      </c>
      <c r="J164" s="269"/>
      <c r="K164" s="269"/>
      <c r="L164" s="269"/>
      <c r="M164" s="269"/>
      <c r="N164" s="269"/>
      <c r="O164" s="269"/>
      <c r="P164" s="269"/>
      <c r="Q164" s="269"/>
      <c r="R164" s="269"/>
      <c r="S164" s="270"/>
      <c r="T164" s="290">
        <v>20</v>
      </c>
      <c r="U164" s="19">
        <f>1.4*2.1</f>
        <v>2.94</v>
      </c>
      <c r="V164" s="106">
        <f t="shared" ref="V164:V166" si="156">U164*T164</f>
        <v>58.8</v>
      </c>
      <c r="W164" s="107"/>
      <c r="X164" s="9"/>
      <c r="Y164" s="220">
        <f t="shared" ref="Y164" si="157">W164+X164</f>
        <v>0</v>
      </c>
      <c r="Z164" s="221">
        <f t="shared" ref="Z164" si="158">T164*W164</f>
        <v>0</v>
      </c>
      <c r="AA164" s="222">
        <f t="shared" ref="AA164" si="159">T164*X164</f>
        <v>0</v>
      </c>
      <c r="AB164" s="223">
        <f t="shared" ref="AB164:AB263" si="160">Z164+AA164</f>
        <v>0</v>
      </c>
      <c r="AC164" s="425" t="s">
        <v>117</v>
      </c>
      <c r="AD164" s="48"/>
    </row>
    <row r="165" spans="1:30" s="24" customFormat="1" ht="110.25" customHeight="1" outlineLevel="1" x14ac:dyDescent="0.25">
      <c r="A165" s="38" t="s">
        <v>268</v>
      </c>
      <c r="B165" s="110"/>
      <c r="C165" s="105" t="s">
        <v>115</v>
      </c>
      <c r="D165" s="268">
        <v>5</v>
      </c>
      <c r="E165" s="269">
        <v>5</v>
      </c>
      <c r="F165" s="269"/>
      <c r="G165" s="269"/>
      <c r="H165" s="269"/>
      <c r="I165" s="269"/>
      <c r="J165" s="269"/>
      <c r="K165" s="269"/>
      <c r="L165" s="269"/>
      <c r="M165" s="269"/>
      <c r="N165" s="269"/>
      <c r="O165" s="269"/>
      <c r="P165" s="269"/>
      <c r="Q165" s="269"/>
      <c r="R165" s="269"/>
      <c r="S165" s="270"/>
      <c r="T165" s="290">
        <v>10</v>
      </c>
      <c r="U165" s="19">
        <f>1.4*2.1</f>
        <v>2.94</v>
      </c>
      <c r="V165" s="106">
        <f t="shared" si="156"/>
        <v>29.4</v>
      </c>
      <c r="W165" s="107"/>
      <c r="X165" s="9"/>
      <c r="Y165" s="220">
        <f t="shared" ref="Y165:Y166" si="161">W165+X165</f>
        <v>0</v>
      </c>
      <c r="Z165" s="221">
        <f t="shared" ref="Z165:Z166" si="162">T165*W165</f>
        <v>0</v>
      </c>
      <c r="AA165" s="222">
        <f t="shared" ref="AA165:AA166" si="163">T165*X165</f>
        <v>0</v>
      </c>
      <c r="AB165" s="223">
        <f t="shared" ref="AB165:AB166" si="164">Z165+AA165</f>
        <v>0</v>
      </c>
      <c r="AC165" s="433"/>
      <c r="AD165" s="48"/>
    </row>
    <row r="166" spans="1:30" s="24" customFormat="1" ht="206.25" customHeight="1" outlineLevel="1" x14ac:dyDescent="0.25">
      <c r="A166" s="38" t="s">
        <v>269</v>
      </c>
      <c r="B166" s="110"/>
      <c r="C166" s="105" t="s">
        <v>122</v>
      </c>
      <c r="D166" s="268"/>
      <c r="E166" s="269">
        <v>4</v>
      </c>
      <c r="F166" s="269">
        <v>4</v>
      </c>
      <c r="G166" s="269">
        <v>5</v>
      </c>
      <c r="H166" s="269">
        <v>5</v>
      </c>
      <c r="I166" s="269">
        <v>5</v>
      </c>
      <c r="J166" s="269"/>
      <c r="K166" s="269"/>
      <c r="L166" s="269"/>
      <c r="M166" s="269"/>
      <c r="N166" s="269"/>
      <c r="O166" s="269"/>
      <c r="P166" s="269"/>
      <c r="Q166" s="269"/>
      <c r="R166" s="269"/>
      <c r="S166" s="270"/>
      <c r="T166" s="290">
        <v>23</v>
      </c>
      <c r="U166" s="19">
        <f>1.55*2.1</f>
        <v>3.26</v>
      </c>
      <c r="V166" s="106">
        <f t="shared" si="156"/>
        <v>74.98</v>
      </c>
      <c r="W166" s="107"/>
      <c r="X166" s="9"/>
      <c r="Y166" s="220">
        <f t="shared" si="161"/>
        <v>0</v>
      </c>
      <c r="Z166" s="221">
        <f t="shared" si="162"/>
        <v>0</v>
      </c>
      <c r="AA166" s="222">
        <f t="shared" si="163"/>
        <v>0</v>
      </c>
      <c r="AB166" s="223">
        <f t="shared" si="164"/>
        <v>0</v>
      </c>
      <c r="AC166" s="187" t="s">
        <v>123</v>
      </c>
      <c r="AD166" s="48"/>
    </row>
    <row r="167" spans="1:30" s="29" customFormat="1" ht="23.1" customHeight="1" x14ac:dyDescent="0.25">
      <c r="A167" s="54" t="s">
        <v>214</v>
      </c>
      <c r="B167" s="55"/>
      <c r="C167" s="91" t="s">
        <v>339</v>
      </c>
      <c r="D167" s="259"/>
      <c r="E167" s="260"/>
      <c r="F167" s="260"/>
      <c r="G167" s="260"/>
      <c r="H167" s="260"/>
      <c r="I167" s="260"/>
      <c r="J167" s="260"/>
      <c r="K167" s="260"/>
      <c r="L167" s="260"/>
      <c r="M167" s="260"/>
      <c r="N167" s="260"/>
      <c r="O167" s="260"/>
      <c r="P167" s="260"/>
      <c r="Q167" s="260"/>
      <c r="R167" s="260"/>
      <c r="S167" s="261"/>
      <c r="T167" s="54"/>
      <c r="U167" s="56"/>
      <c r="V167" s="101"/>
      <c r="W167" s="55"/>
      <c r="X167" s="56"/>
      <c r="Y167" s="208"/>
      <c r="Z167" s="209">
        <f>Z168+Z182</f>
        <v>0</v>
      </c>
      <c r="AA167" s="210">
        <f>AA168+AA182</f>
        <v>0</v>
      </c>
      <c r="AB167" s="211">
        <f>Z167+AA167</f>
        <v>0</v>
      </c>
      <c r="AC167" s="182"/>
    </row>
    <row r="168" spans="1:30" s="30" customFormat="1" ht="23.1" customHeight="1" x14ac:dyDescent="0.25">
      <c r="A168" s="245" t="s">
        <v>216</v>
      </c>
      <c r="B168" s="40"/>
      <c r="C168" s="97" t="s">
        <v>7</v>
      </c>
      <c r="D168" s="262"/>
      <c r="E168" s="263"/>
      <c r="F168" s="263"/>
      <c r="G168" s="263"/>
      <c r="H168" s="263"/>
      <c r="I168" s="263"/>
      <c r="J168" s="263"/>
      <c r="K168" s="263"/>
      <c r="L168" s="263"/>
      <c r="M168" s="263"/>
      <c r="N168" s="263"/>
      <c r="O168" s="263"/>
      <c r="P168" s="263"/>
      <c r="Q168" s="263"/>
      <c r="R168" s="263"/>
      <c r="S168" s="264"/>
      <c r="T168" s="288"/>
      <c r="U168" s="98"/>
      <c r="V168" s="102"/>
      <c r="W168" s="40"/>
      <c r="X168" s="37"/>
      <c r="Y168" s="212"/>
      <c r="Z168" s="213">
        <f>SUM(Z169:Z181)</f>
        <v>0</v>
      </c>
      <c r="AA168" s="214">
        <f>SUM(AA169:AA181)</f>
        <v>0</v>
      </c>
      <c r="AB168" s="215">
        <f>Z168+AA168</f>
        <v>0</v>
      </c>
      <c r="AC168" s="183"/>
    </row>
    <row r="169" spans="1:30" s="30" customFormat="1" ht="23.1" customHeight="1" outlineLevel="1" x14ac:dyDescent="0.25">
      <c r="A169" s="33" t="s">
        <v>275</v>
      </c>
      <c r="B169" s="31"/>
      <c r="C169" s="103" t="s">
        <v>1</v>
      </c>
      <c r="D169" s="265"/>
      <c r="E169" s="266"/>
      <c r="F169" s="266"/>
      <c r="G169" s="266"/>
      <c r="H169" s="266"/>
      <c r="I169" s="266"/>
      <c r="J169" s="266"/>
      <c r="K169" s="266"/>
      <c r="L169" s="266"/>
      <c r="M169" s="266"/>
      <c r="N169" s="266"/>
      <c r="O169" s="266"/>
      <c r="P169" s="266"/>
      <c r="Q169" s="266"/>
      <c r="R169" s="266"/>
      <c r="S169" s="267"/>
      <c r="T169" s="289"/>
      <c r="U169" s="104"/>
      <c r="V169" s="35"/>
      <c r="W169" s="31"/>
      <c r="X169" s="34"/>
      <c r="Y169" s="216"/>
      <c r="Z169" s="217"/>
      <c r="AA169" s="218"/>
      <c r="AB169" s="219"/>
      <c r="AC169" s="184"/>
    </row>
    <row r="170" spans="1:30" s="24" customFormat="1" ht="85.5" customHeight="1" outlineLevel="1" x14ac:dyDescent="0.25">
      <c r="A170" s="38" t="s">
        <v>276</v>
      </c>
      <c r="B170" s="39"/>
      <c r="C170" s="105" t="s">
        <v>153</v>
      </c>
      <c r="D170" s="268"/>
      <c r="E170" s="269">
        <v>1</v>
      </c>
      <c r="F170" s="269"/>
      <c r="G170" s="269"/>
      <c r="H170" s="269"/>
      <c r="I170" s="269"/>
      <c r="J170" s="269"/>
      <c r="K170" s="269"/>
      <c r="L170" s="269"/>
      <c r="M170" s="269"/>
      <c r="N170" s="269"/>
      <c r="O170" s="269"/>
      <c r="P170" s="269"/>
      <c r="Q170" s="269"/>
      <c r="R170" s="269"/>
      <c r="S170" s="270"/>
      <c r="T170" s="290">
        <v>1</v>
      </c>
      <c r="U170" s="19">
        <f>1.35*2.1</f>
        <v>2.84</v>
      </c>
      <c r="V170" s="106">
        <f t="shared" ref="V170:V173" si="165">U170*T170</f>
        <v>2.84</v>
      </c>
      <c r="W170" s="107"/>
      <c r="X170" s="9"/>
      <c r="Y170" s="220">
        <f t="shared" ref="Y170" si="166">W170+X170</f>
        <v>0</v>
      </c>
      <c r="Z170" s="221">
        <f t="shared" ref="Z170" si="167">T170*W170</f>
        <v>0</v>
      </c>
      <c r="AA170" s="222">
        <f t="shared" ref="AA170" si="168">T170*X170</f>
        <v>0</v>
      </c>
      <c r="AB170" s="223">
        <f t="shared" ref="AB170" si="169">Z170+AA170</f>
        <v>0</v>
      </c>
      <c r="AC170" s="427" t="s">
        <v>72</v>
      </c>
      <c r="AD170" s="48"/>
    </row>
    <row r="171" spans="1:30" s="24" customFormat="1" ht="102.75" customHeight="1" outlineLevel="1" x14ac:dyDescent="0.25">
      <c r="A171" s="38" t="s">
        <v>277</v>
      </c>
      <c r="B171" s="39"/>
      <c r="C171" s="105" t="s">
        <v>154</v>
      </c>
      <c r="D171" s="268">
        <v>1</v>
      </c>
      <c r="E171" s="269"/>
      <c r="F171" s="269">
        <v>1</v>
      </c>
      <c r="G171" s="269">
        <v>1</v>
      </c>
      <c r="H171" s="269"/>
      <c r="I171" s="269"/>
      <c r="J171" s="269"/>
      <c r="K171" s="269"/>
      <c r="L171" s="269"/>
      <c r="M171" s="269"/>
      <c r="N171" s="269"/>
      <c r="O171" s="269"/>
      <c r="P171" s="269"/>
      <c r="Q171" s="269"/>
      <c r="R171" s="269"/>
      <c r="S171" s="270"/>
      <c r="T171" s="290">
        <v>3</v>
      </c>
      <c r="U171" s="19">
        <f>1.35*2.1</f>
        <v>2.84</v>
      </c>
      <c r="V171" s="106">
        <f t="shared" si="165"/>
        <v>8.52</v>
      </c>
      <c r="W171" s="107"/>
      <c r="X171" s="9"/>
      <c r="Y171" s="220">
        <f t="shared" ref="Y171:Y173" si="170">W171+X171</f>
        <v>0</v>
      </c>
      <c r="Z171" s="221">
        <f t="shared" ref="Z171:Z173" si="171">T171*W171</f>
        <v>0</v>
      </c>
      <c r="AA171" s="222">
        <f t="shared" ref="AA171:AA173" si="172">T171*X171</f>
        <v>0</v>
      </c>
      <c r="AB171" s="223">
        <f t="shared" ref="AB171:AB173" si="173">Z171+AA171</f>
        <v>0</v>
      </c>
      <c r="AC171" s="438"/>
      <c r="AD171" s="48"/>
    </row>
    <row r="172" spans="1:30" s="24" customFormat="1" ht="87.75" customHeight="1" outlineLevel="1" x14ac:dyDescent="0.25">
      <c r="A172" s="38" t="s">
        <v>278</v>
      </c>
      <c r="B172" s="39"/>
      <c r="C172" s="105" t="s">
        <v>155</v>
      </c>
      <c r="D172" s="268">
        <v>1</v>
      </c>
      <c r="E172" s="269"/>
      <c r="F172" s="269">
        <v>1</v>
      </c>
      <c r="G172" s="269"/>
      <c r="H172" s="269"/>
      <c r="I172" s="269"/>
      <c r="J172" s="269"/>
      <c r="K172" s="269"/>
      <c r="L172" s="269"/>
      <c r="M172" s="269"/>
      <c r="N172" s="269"/>
      <c r="O172" s="269"/>
      <c r="P172" s="269"/>
      <c r="Q172" s="269"/>
      <c r="R172" s="269"/>
      <c r="S172" s="270"/>
      <c r="T172" s="290">
        <v>2</v>
      </c>
      <c r="U172" s="19">
        <f>1.15*2</f>
        <v>2.2999999999999998</v>
      </c>
      <c r="V172" s="106">
        <f t="shared" si="165"/>
        <v>4.5999999999999996</v>
      </c>
      <c r="W172" s="107"/>
      <c r="X172" s="9"/>
      <c r="Y172" s="220">
        <f t="shared" si="170"/>
        <v>0</v>
      </c>
      <c r="Z172" s="221">
        <f t="shared" si="171"/>
        <v>0</v>
      </c>
      <c r="AA172" s="222">
        <f t="shared" si="172"/>
        <v>0</v>
      </c>
      <c r="AB172" s="223">
        <f t="shared" si="173"/>
        <v>0</v>
      </c>
      <c r="AC172" s="434" t="s">
        <v>73</v>
      </c>
      <c r="AD172" s="48"/>
    </row>
    <row r="173" spans="1:30" s="24" customFormat="1" ht="105.75" customHeight="1" outlineLevel="1" x14ac:dyDescent="0.25">
      <c r="A173" s="38" t="s">
        <v>279</v>
      </c>
      <c r="B173" s="39"/>
      <c r="C173" s="105" t="s">
        <v>156</v>
      </c>
      <c r="D173" s="268"/>
      <c r="E173" s="269">
        <v>1</v>
      </c>
      <c r="F173" s="269">
        <v>2</v>
      </c>
      <c r="G173" s="269">
        <v>1</v>
      </c>
      <c r="H173" s="269"/>
      <c r="I173" s="269"/>
      <c r="J173" s="269"/>
      <c r="K173" s="269"/>
      <c r="L173" s="269"/>
      <c r="M173" s="269"/>
      <c r="N173" s="269"/>
      <c r="O173" s="269"/>
      <c r="P173" s="269"/>
      <c r="Q173" s="269"/>
      <c r="R173" s="269"/>
      <c r="S173" s="270"/>
      <c r="T173" s="290">
        <v>4</v>
      </c>
      <c r="U173" s="19">
        <f>1.15*2</f>
        <v>2.2999999999999998</v>
      </c>
      <c r="V173" s="106">
        <f t="shared" si="165"/>
        <v>9.1999999999999993</v>
      </c>
      <c r="W173" s="107"/>
      <c r="X173" s="9"/>
      <c r="Y173" s="220">
        <f t="shared" si="170"/>
        <v>0</v>
      </c>
      <c r="Z173" s="221">
        <f t="shared" si="171"/>
        <v>0</v>
      </c>
      <c r="AA173" s="222">
        <f t="shared" si="172"/>
        <v>0</v>
      </c>
      <c r="AB173" s="223">
        <f t="shared" si="173"/>
        <v>0</v>
      </c>
      <c r="AC173" s="435"/>
      <c r="AD173" s="48"/>
    </row>
    <row r="174" spans="1:30" s="30" customFormat="1" ht="23.1" customHeight="1" outlineLevel="1" x14ac:dyDescent="0.25">
      <c r="A174" s="33" t="s">
        <v>281</v>
      </c>
      <c r="B174" s="31"/>
      <c r="C174" s="103" t="s">
        <v>4</v>
      </c>
      <c r="D174" s="265"/>
      <c r="E174" s="266"/>
      <c r="F174" s="266"/>
      <c r="G174" s="266"/>
      <c r="H174" s="266"/>
      <c r="I174" s="266"/>
      <c r="J174" s="266"/>
      <c r="K174" s="266"/>
      <c r="L174" s="266"/>
      <c r="M174" s="266"/>
      <c r="N174" s="266"/>
      <c r="O174" s="266"/>
      <c r="P174" s="266"/>
      <c r="Q174" s="266"/>
      <c r="R174" s="266"/>
      <c r="S174" s="267"/>
      <c r="T174" s="292"/>
      <c r="U174" s="104"/>
      <c r="V174" s="108"/>
      <c r="W174" s="109"/>
      <c r="X174" s="32"/>
      <c r="Y174" s="224"/>
      <c r="Z174" s="225"/>
      <c r="AA174" s="226"/>
      <c r="AB174" s="227"/>
      <c r="AC174" s="184"/>
    </row>
    <row r="175" spans="1:30" s="24" customFormat="1" ht="87" customHeight="1" outlineLevel="1" x14ac:dyDescent="0.25">
      <c r="A175" s="38" t="s">
        <v>282</v>
      </c>
      <c r="B175" s="39"/>
      <c r="C175" s="105" t="s">
        <v>200</v>
      </c>
      <c r="D175" s="268"/>
      <c r="E175" s="269">
        <v>1</v>
      </c>
      <c r="F175" s="269"/>
      <c r="G175" s="269"/>
      <c r="H175" s="269"/>
      <c r="I175" s="269"/>
      <c r="J175" s="269"/>
      <c r="K175" s="269"/>
      <c r="L175" s="269"/>
      <c r="M175" s="269"/>
      <c r="N175" s="269"/>
      <c r="O175" s="269"/>
      <c r="P175" s="269"/>
      <c r="Q175" s="269"/>
      <c r="R175" s="269"/>
      <c r="S175" s="270"/>
      <c r="T175" s="290">
        <v>1</v>
      </c>
      <c r="U175" s="19">
        <f>1.4*2.1</f>
        <v>2.94</v>
      </c>
      <c r="V175" s="106">
        <f>U175*T175</f>
        <v>2.94</v>
      </c>
      <c r="W175" s="107"/>
      <c r="X175" s="9"/>
      <c r="Y175" s="220">
        <f t="shared" ref="Y175:Y177" si="174">W175+X175</f>
        <v>0</v>
      </c>
      <c r="Z175" s="221">
        <f t="shared" ref="Z175:Z177" si="175">T175*W175</f>
        <v>0</v>
      </c>
      <c r="AA175" s="222">
        <f t="shared" ref="AA175:AA177" si="176">T175*X175</f>
        <v>0</v>
      </c>
      <c r="AB175" s="223">
        <f t="shared" ref="AB175:AB177" si="177">Z175+AA175</f>
        <v>0</v>
      </c>
      <c r="AC175" s="425" t="s">
        <v>137</v>
      </c>
      <c r="AD175" s="48"/>
    </row>
    <row r="176" spans="1:30" s="24" customFormat="1" ht="87" customHeight="1" outlineLevel="1" x14ac:dyDescent="0.25">
      <c r="A176" s="38" t="s">
        <v>283</v>
      </c>
      <c r="B176" s="39"/>
      <c r="C176" s="105" t="s">
        <v>204</v>
      </c>
      <c r="D176" s="268">
        <v>1</v>
      </c>
      <c r="E176" s="269"/>
      <c r="F176" s="269"/>
      <c r="G176" s="269"/>
      <c r="H176" s="269"/>
      <c r="I176" s="269"/>
      <c r="J176" s="269"/>
      <c r="K176" s="269"/>
      <c r="L176" s="269"/>
      <c r="M176" s="269"/>
      <c r="N176" s="269"/>
      <c r="O176" s="269"/>
      <c r="P176" s="269"/>
      <c r="Q176" s="269"/>
      <c r="R176" s="269"/>
      <c r="S176" s="270"/>
      <c r="T176" s="290">
        <v>1</v>
      </c>
      <c r="U176" s="19">
        <f>1.55*2.1</f>
        <v>3.26</v>
      </c>
      <c r="V176" s="106">
        <f>U176*T176</f>
        <v>3.26</v>
      </c>
      <c r="W176" s="107"/>
      <c r="X176" s="9"/>
      <c r="Y176" s="220">
        <f t="shared" si="174"/>
        <v>0</v>
      </c>
      <c r="Z176" s="221">
        <f t="shared" si="175"/>
        <v>0</v>
      </c>
      <c r="AA176" s="222">
        <f t="shared" si="176"/>
        <v>0</v>
      </c>
      <c r="AB176" s="223">
        <f t="shared" si="177"/>
        <v>0</v>
      </c>
      <c r="AC176" s="433"/>
      <c r="AD176" s="48"/>
    </row>
    <row r="177" spans="1:30" s="24" customFormat="1" ht="88.5" customHeight="1" outlineLevel="1" x14ac:dyDescent="0.25">
      <c r="A177" s="38" t="s">
        <v>284</v>
      </c>
      <c r="B177" s="39"/>
      <c r="C177" s="105" t="s">
        <v>202</v>
      </c>
      <c r="D177" s="268"/>
      <c r="E177" s="269"/>
      <c r="F177" s="269">
        <v>1</v>
      </c>
      <c r="G177" s="269"/>
      <c r="H177" s="269"/>
      <c r="I177" s="269"/>
      <c r="J177" s="269"/>
      <c r="K177" s="269"/>
      <c r="L177" s="269"/>
      <c r="M177" s="269"/>
      <c r="N177" s="269"/>
      <c r="O177" s="269"/>
      <c r="P177" s="269"/>
      <c r="Q177" s="269"/>
      <c r="R177" s="269"/>
      <c r="S177" s="270"/>
      <c r="T177" s="290">
        <v>1</v>
      </c>
      <c r="U177" s="19">
        <f>1.55*2.1</f>
        <v>3.26</v>
      </c>
      <c r="V177" s="106">
        <f>U177*T177</f>
        <v>3.26</v>
      </c>
      <c r="W177" s="107"/>
      <c r="X177" s="9"/>
      <c r="Y177" s="220">
        <f t="shared" si="174"/>
        <v>0</v>
      </c>
      <c r="Z177" s="221">
        <f t="shared" si="175"/>
        <v>0</v>
      </c>
      <c r="AA177" s="222">
        <f t="shared" si="176"/>
        <v>0</v>
      </c>
      <c r="AB177" s="223">
        <f t="shared" si="177"/>
        <v>0</v>
      </c>
      <c r="AC177" s="433"/>
      <c r="AD177" s="48"/>
    </row>
    <row r="178" spans="1:30" s="24" customFormat="1" ht="87" customHeight="1" outlineLevel="1" x14ac:dyDescent="0.25">
      <c r="A178" s="38" t="s">
        <v>340</v>
      </c>
      <c r="B178" s="39"/>
      <c r="C178" s="105" t="s">
        <v>140</v>
      </c>
      <c r="D178" s="268"/>
      <c r="E178" s="269">
        <v>1</v>
      </c>
      <c r="F178" s="269">
        <v>1</v>
      </c>
      <c r="G178" s="269"/>
      <c r="H178" s="269"/>
      <c r="I178" s="269"/>
      <c r="J178" s="269"/>
      <c r="K178" s="269"/>
      <c r="L178" s="269"/>
      <c r="M178" s="269"/>
      <c r="N178" s="269"/>
      <c r="O178" s="269"/>
      <c r="P178" s="269"/>
      <c r="Q178" s="269"/>
      <c r="R178" s="269"/>
      <c r="S178" s="270"/>
      <c r="T178" s="290">
        <v>2</v>
      </c>
      <c r="U178" s="19">
        <f>1.4*2.1</f>
        <v>2.94</v>
      </c>
      <c r="V178" s="106">
        <f>U178*T178</f>
        <v>5.88</v>
      </c>
      <c r="W178" s="107"/>
      <c r="X178" s="9"/>
      <c r="Y178" s="220">
        <f t="shared" ref="Y178" si="178">W178+X178</f>
        <v>0</v>
      </c>
      <c r="Z178" s="221">
        <f t="shared" ref="Z178" si="179">T178*W178</f>
        <v>0</v>
      </c>
      <c r="AA178" s="222">
        <f t="shared" ref="AA178" si="180">T178*X178</f>
        <v>0</v>
      </c>
      <c r="AB178" s="223">
        <f t="shared" ref="AB178" si="181">Z178+AA178</f>
        <v>0</v>
      </c>
      <c r="AC178" s="425" t="s">
        <v>142</v>
      </c>
      <c r="AD178" s="48"/>
    </row>
    <row r="179" spans="1:30" s="24" customFormat="1" ht="100.5" customHeight="1" outlineLevel="1" x14ac:dyDescent="0.25">
      <c r="A179" s="38" t="s">
        <v>341</v>
      </c>
      <c r="B179" s="39"/>
      <c r="C179" s="105" t="s">
        <v>141</v>
      </c>
      <c r="D179" s="268"/>
      <c r="E179" s="269"/>
      <c r="F179" s="269"/>
      <c r="G179" s="269">
        <v>1</v>
      </c>
      <c r="H179" s="269"/>
      <c r="I179" s="269"/>
      <c r="J179" s="269"/>
      <c r="K179" s="269"/>
      <c r="L179" s="269"/>
      <c r="M179" s="269"/>
      <c r="N179" s="269"/>
      <c r="O179" s="269"/>
      <c r="P179" s="269"/>
      <c r="Q179" s="269"/>
      <c r="R179" s="269"/>
      <c r="S179" s="270"/>
      <c r="T179" s="290">
        <v>1</v>
      </c>
      <c r="U179" s="19">
        <f>1.4*2.1</f>
        <v>2.94</v>
      </c>
      <c r="V179" s="106">
        <f>U179*T179</f>
        <v>2.94</v>
      </c>
      <c r="W179" s="107"/>
      <c r="X179" s="9"/>
      <c r="Y179" s="220">
        <f t="shared" ref="Y179" si="182">W179+X179</f>
        <v>0</v>
      </c>
      <c r="Z179" s="221">
        <f t="shared" ref="Z179" si="183">T179*W179</f>
        <v>0</v>
      </c>
      <c r="AA179" s="222">
        <f t="shared" ref="AA179" si="184">T179*X179</f>
        <v>0</v>
      </c>
      <c r="AB179" s="223">
        <f t="shared" ref="AB179" si="185">Z179+AA179</f>
        <v>0</v>
      </c>
      <c r="AC179" s="433"/>
      <c r="AD179" s="48"/>
    </row>
    <row r="180" spans="1:30" s="30" customFormat="1" ht="23.1" customHeight="1" outlineLevel="1" x14ac:dyDescent="0.25">
      <c r="A180" s="33" t="s">
        <v>285</v>
      </c>
      <c r="B180" s="31"/>
      <c r="C180" s="103" t="s">
        <v>2</v>
      </c>
      <c r="D180" s="265"/>
      <c r="E180" s="266"/>
      <c r="F180" s="266"/>
      <c r="G180" s="266"/>
      <c r="H180" s="266"/>
      <c r="I180" s="266"/>
      <c r="J180" s="266"/>
      <c r="K180" s="266"/>
      <c r="L180" s="266"/>
      <c r="M180" s="266"/>
      <c r="N180" s="266"/>
      <c r="O180" s="266"/>
      <c r="P180" s="266"/>
      <c r="Q180" s="266"/>
      <c r="R180" s="266"/>
      <c r="S180" s="267"/>
      <c r="T180" s="289"/>
      <c r="U180" s="104"/>
      <c r="V180" s="35"/>
      <c r="W180" s="31"/>
      <c r="X180" s="34"/>
      <c r="Y180" s="216"/>
      <c r="Z180" s="217"/>
      <c r="AA180" s="218"/>
      <c r="AB180" s="219"/>
      <c r="AC180" s="184"/>
    </row>
    <row r="181" spans="1:30" s="24" customFormat="1" ht="203.25" customHeight="1" outlineLevel="1" x14ac:dyDescent="0.25">
      <c r="A181" s="38" t="s">
        <v>286</v>
      </c>
      <c r="B181" s="39"/>
      <c r="C181" s="105" t="s">
        <v>228</v>
      </c>
      <c r="D181" s="268">
        <v>1</v>
      </c>
      <c r="E181" s="269">
        <v>1</v>
      </c>
      <c r="F181" s="269"/>
      <c r="G181" s="269">
        <v>1</v>
      </c>
      <c r="H181" s="269"/>
      <c r="I181" s="269"/>
      <c r="J181" s="269"/>
      <c r="K181" s="269"/>
      <c r="L181" s="269"/>
      <c r="M181" s="269"/>
      <c r="N181" s="269"/>
      <c r="O181" s="269"/>
      <c r="P181" s="269"/>
      <c r="Q181" s="269"/>
      <c r="R181" s="269"/>
      <c r="S181" s="270"/>
      <c r="T181" s="290">
        <v>3</v>
      </c>
      <c r="U181" s="19">
        <f>1.2*1.2</f>
        <v>1.44</v>
      </c>
      <c r="V181" s="106">
        <f>U181*T181</f>
        <v>4.32</v>
      </c>
      <c r="W181" s="107"/>
      <c r="X181" s="9"/>
      <c r="Y181" s="220">
        <f t="shared" ref="Y181" si="186">W181+X181</f>
        <v>0</v>
      </c>
      <c r="Z181" s="221">
        <f t="shared" ref="Z181" si="187">T181*W181</f>
        <v>0</v>
      </c>
      <c r="AA181" s="222">
        <f t="shared" ref="AA181" si="188">T181*X181</f>
        <v>0</v>
      </c>
      <c r="AB181" s="223">
        <f t="shared" ref="AB181" si="189">Z181+AA181</f>
        <v>0</v>
      </c>
      <c r="AC181" s="235" t="s">
        <v>229</v>
      </c>
      <c r="AD181" s="48"/>
    </row>
    <row r="182" spans="1:30" s="30" customFormat="1" ht="23.1" customHeight="1" x14ac:dyDescent="0.25">
      <c r="A182" s="245" t="s">
        <v>217</v>
      </c>
      <c r="B182" s="40"/>
      <c r="C182" s="97" t="s">
        <v>8</v>
      </c>
      <c r="D182" s="262"/>
      <c r="E182" s="263"/>
      <c r="F182" s="263"/>
      <c r="G182" s="263"/>
      <c r="H182" s="263"/>
      <c r="I182" s="263"/>
      <c r="J182" s="263"/>
      <c r="K182" s="263"/>
      <c r="L182" s="263"/>
      <c r="M182" s="263"/>
      <c r="N182" s="263"/>
      <c r="O182" s="263"/>
      <c r="P182" s="263"/>
      <c r="Q182" s="263"/>
      <c r="R182" s="263"/>
      <c r="S182" s="264"/>
      <c r="T182" s="288"/>
      <c r="U182" s="98"/>
      <c r="V182" s="102"/>
      <c r="W182" s="40"/>
      <c r="X182" s="37"/>
      <c r="Y182" s="212"/>
      <c r="Z182" s="213">
        <f>SUM(Z183:Z201)</f>
        <v>0</v>
      </c>
      <c r="AA182" s="214">
        <f>SUM(AA183:AA201)</f>
        <v>0</v>
      </c>
      <c r="AB182" s="215">
        <f>Z182+AA182</f>
        <v>0</v>
      </c>
      <c r="AC182" s="183"/>
    </row>
    <row r="183" spans="1:30" s="30" customFormat="1" ht="23.1" customHeight="1" outlineLevel="1" x14ac:dyDescent="0.25">
      <c r="A183" s="33" t="s">
        <v>289</v>
      </c>
      <c r="B183" s="31"/>
      <c r="C183" s="103" t="s">
        <v>3</v>
      </c>
      <c r="D183" s="265"/>
      <c r="E183" s="266"/>
      <c r="F183" s="266"/>
      <c r="G183" s="266"/>
      <c r="H183" s="266"/>
      <c r="I183" s="266"/>
      <c r="J183" s="266"/>
      <c r="K183" s="266"/>
      <c r="L183" s="266"/>
      <c r="M183" s="266"/>
      <c r="N183" s="266"/>
      <c r="O183" s="266"/>
      <c r="P183" s="266"/>
      <c r="Q183" s="266"/>
      <c r="R183" s="266"/>
      <c r="S183" s="267"/>
      <c r="T183" s="289"/>
      <c r="U183" s="104"/>
      <c r="V183" s="35"/>
      <c r="W183" s="31"/>
      <c r="X183" s="34"/>
      <c r="Y183" s="216"/>
      <c r="Z183" s="217"/>
      <c r="AA183" s="218"/>
      <c r="AB183" s="219"/>
      <c r="AC183" s="184"/>
    </row>
    <row r="184" spans="1:30" s="24" customFormat="1" ht="91.5" customHeight="1" outlineLevel="1" x14ac:dyDescent="0.25">
      <c r="A184" s="38" t="s">
        <v>290</v>
      </c>
      <c r="B184" s="39"/>
      <c r="C184" s="105" t="s">
        <v>126</v>
      </c>
      <c r="D184" s="268"/>
      <c r="E184" s="269"/>
      <c r="F184" s="269">
        <v>1</v>
      </c>
      <c r="G184" s="269"/>
      <c r="H184" s="269"/>
      <c r="I184" s="269"/>
      <c r="J184" s="269"/>
      <c r="K184" s="269"/>
      <c r="L184" s="269"/>
      <c r="M184" s="269"/>
      <c r="N184" s="269"/>
      <c r="O184" s="269"/>
      <c r="P184" s="269"/>
      <c r="Q184" s="269"/>
      <c r="R184" s="269"/>
      <c r="S184" s="270"/>
      <c r="T184" s="291">
        <v>1</v>
      </c>
      <c r="U184" s="19">
        <f>1.15*2.1</f>
        <v>2.42</v>
      </c>
      <c r="V184" s="106">
        <f>U184*T184</f>
        <v>2.42</v>
      </c>
      <c r="W184" s="107"/>
      <c r="X184" s="9"/>
      <c r="Y184" s="220">
        <f>W184+X184</f>
        <v>0</v>
      </c>
      <c r="Z184" s="221">
        <f>T184*W184</f>
        <v>0</v>
      </c>
      <c r="AA184" s="222">
        <f>T184*X184</f>
        <v>0</v>
      </c>
      <c r="AB184" s="223">
        <f>Z184+AA184</f>
        <v>0</v>
      </c>
      <c r="AC184" s="431" t="s">
        <v>125</v>
      </c>
      <c r="AD184" s="48"/>
    </row>
    <row r="185" spans="1:30" s="24" customFormat="1" ht="105.75" customHeight="1" outlineLevel="1" x14ac:dyDescent="0.25">
      <c r="A185" s="38" t="s">
        <v>291</v>
      </c>
      <c r="B185" s="39"/>
      <c r="C185" s="105" t="s">
        <v>127</v>
      </c>
      <c r="D185" s="268"/>
      <c r="E185" s="269"/>
      <c r="F185" s="269">
        <v>2</v>
      </c>
      <c r="G185" s="269"/>
      <c r="H185" s="269"/>
      <c r="I185" s="269"/>
      <c r="J185" s="269"/>
      <c r="K185" s="269"/>
      <c r="L185" s="269"/>
      <c r="M185" s="269"/>
      <c r="N185" s="269"/>
      <c r="O185" s="269"/>
      <c r="P185" s="269"/>
      <c r="Q185" s="269"/>
      <c r="R185" s="269"/>
      <c r="S185" s="270"/>
      <c r="T185" s="290">
        <v>2</v>
      </c>
      <c r="U185" s="19">
        <f>1.15*2.1</f>
        <v>2.42</v>
      </c>
      <c r="V185" s="106">
        <f>U185*T185</f>
        <v>4.84</v>
      </c>
      <c r="W185" s="107"/>
      <c r="X185" s="9"/>
      <c r="Y185" s="220">
        <f t="shared" ref="Y185" si="190">W185+X185</f>
        <v>0</v>
      </c>
      <c r="Z185" s="221">
        <f t="shared" ref="Z185" si="191">T185*W185</f>
        <v>0</v>
      </c>
      <c r="AA185" s="222">
        <f t="shared" ref="AA185" si="192">T185*X185</f>
        <v>0</v>
      </c>
      <c r="AB185" s="223">
        <f t="shared" ref="AB185" si="193">Z185+AA185</f>
        <v>0</v>
      </c>
      <c r="AC185" s="432"/>
      <c r="AD185" s="48"/>
    </row>
    <row r="186" spans="1:30" s="24" customFormat="1" ht="189.75" customHeight="1" outlineLevel="1" x14ac:dyDescent="0.25">
      <c r="A186" s="38" t="s">
        <v>292</v>
      </c>
      <c r="B186" s="39"/>
      <c r="C186" s="105" t="s">
        <v>132</v>
      </c>
      <c r="D186" s="268">
        <v>10</v>
      </c>
      <c r="E186" s="269">
        <v>10</v>
      </c>
      <c r="F186" s="269">
        <v>10</v>
      </c>
      <c r="G186" s="269">
        <v>5</v>
      </c>
      <c r="H186" s="269"/>
      <c r="I186" s="269"/>
      <c r="J186" s="269"/>
      <c r="K186" s="269"/>
      <c r="L186" s="269"/>
      <c r="M186" s="269"/>
      <c r="N186" s="269"/>
      <c r="O186" s="269"/>
      <c r="P186" s="269"/>
      <c r="Q186" s="269"/>
      <c r="R186" s="269"/>
      <c r="S186" s="270"/>
      <c r="T186" s="291">
        <v>35</v>
      </c>
      <c r="U186" s="19">
        <f>1.2*2.1</f>
        <v>2.52</v>
      </c>
      <c r="V186" s="106">
        <f>U186*T186</f>
        <v>88.2</v>
      </c>
      <c r="W186" s="107"/>
      <c r="X186" s="9"/>
      <c r="Y186" s="220">
        <f>W186+X186</f>
        <v>0</v>
      </c>
      <c r="Z186" s="221">
        <f>T186*W186</f>
        <v>0</v>
      </c>
      <c r="AA186" s="222">
        <f>T186*X186</f>
        <v>0</v>
      </c>
      <c r="AB186" s="223">
        <f>Z186+AA186</f>
        <v>0</v>
      </c>
      <c r="AC186" s="174" t="s">
        <v>131</v>
      </c>
      <c r="AD186" s="48"/>
    </row>
    <row r="187" spans="1:30" s="30" customFormat="1" ht="23.1" customHeight="1" outlineLevel="1" x14ac:dyDescent="0.25">
      <c r="A187" s="33" t="s">
        <v>294</v>
      </c>
      <c r="B187" s="31"/>
      <c r="C187" s="103" t="s">
        <v>4</v>
      </c>
      <c r="D187" s="265"/>
      <c r="E187" s="266"/>
      <c r="F187" s="266"/>
      <c r="G187" s="266"/>
      <c r="H187" s="266"/>
      <c r="I187" s="266"/>
      <c r="J187" s="266"/>
      <c r="K187" s="266"/>
      <c r="L187" s="266"/>
      <c r="M187" s="266"/>
      <c r="N187" s="266"/>
      <c r="O187" s="266"/>
      <c r="P187" s="266"/>
      <c r="Q187" s="266"/>
      <c r="R187" s="266"/>
      <c r="S187" s="267"/>
      <c r="T187" s="289"/>
      <c r="U187" s="104"/>
      <c r="V187" s="35"/>
      <c r="W187" s="31"/>
      <c r="X187" s="34"/>
      <c r="Y187" s="216"/>
      <c r="Z187" s="217"/>
      <c r="AA187" s="218"/>
      <c r="AB187" s="219"/>
      <c r="AC187" s="184"/>
    </row>
    <row r="188" spans="1:30" s="24" customFormat="1" ht="102" customHeight="1" outlineLevel="1" x14ac:dyDescent="0.25">
      <c r="A188" s="38" t="s">
        <v>295</v>
      </c>
      <c r="B188" s="39"/>
      <c r="C188" s="105" t="s">
        <v>118</v>
      </c>
      <c r="D188" s="268">
        <v>5</v>
      </c>
      <c r="E188" s="269"/>
      <c r="F188" s="269"/>
      <c r="G188" s="269">
        <v>5</v>
      </c>
      <c r="H188" s="269"/>
      <c r="I188" s="269"/>
      <c r="J188" s="269"/>
      <c r="K188" s="269"/>
      <c r="L188" s="269"/>
      <c r="M188" s="269"/>
      <c r="N188" s="269"/>
      <c r="O188" s="269"/>
      <c r="P188" s="269"/>
      <c r="Q188" s="269"/>
      <c r="R188" s="269"/>
      <c r="S188" s="270"/>
      <c r="T188" s="291">
        <v>10</v>
      </c>
      <c r="U188" s="19">
        <f>1.15*2.1</f>
        <v>2.42</v>
      </c>
      <c r="V188" s="106">
        <f t="shared" ref="V188:V192" si="194">U188*T188</f>
        <v>24.2</v>
      </c>
      <c r="W188" s="107"/>
      <c r="X188" s="9"/>
      <c r="Y188" s="220">
        <f t="shared" ref="Y188" si="195">W188+X188</f>
        <v>0</v>
      </c>
      <c r="Z188" s="221">
        <f t="shared" ref="Z188" si="196">T188*W188</f>
        <v>0</v>
      </c>
      <c r="AA188" s="222">
        <f t="shared" ref="AA188" si="197">T188*X188</f>
        <v>0</v>
      </c>
      <c r="AB188" s="223">
        <f t="shared" ref="AB188" si="198">Z188+AA188</f>
        <v>0</v>
      </c>
      <c r="AC188" s="429" t="s">
        <v>121</v>
      </c>
      <c r="AD188" s="48"/>
    </row>
    <row r="189" spans="1:30" s="24" customFormat="1" ht="96.75" customHeight="1" outlineLevel="1" x14ac:dyDescent="0.25">
      <c r="A189" s="38" t="s">
        <v>296</v>
      </c>
      <c r="B189" s="39"/>
      <c r="C189" s="105" t="s">
        <v>119</v>
      </c>
      <c r="D189" s="268"/>
      <c r="E189" s="269">
        <v>5</v>
      </c>
      <c r="F189" s="269">
        <v>5</v>
      </c>
      <c r="G189" s="269"/>
      <c r="H189" s="269"/>
      <c r="I189" s="269"/>
      <c r="J189" s="269"/>
      <c r="K189" s="269"/>
      <c r="L189" s="269"/>
      <c r="M189" s="269"/>
      <c r="N189" s="269"/>
      <c r="O189" s="269"/>
      <c r="P189" s="269"/>
      <c r="Q189" s="269"/>
      <c r="R189" s="269"/>
      <c r="S189" s="270"/>
      <c r="T189" s="291">
        <v>10</v>
      </c>
      <c r="U189" s="19">
        <f>1.15*2.1</f>
        <v>2.42</v>
      </c>
      <c r="V189" s="106">
        <f t="shared" si="194"/>
        <v>24.2</v>
      </c>
      <c r="W189" s="107"/>
      <c r="X189" s="9"/>
      <c r="Y189" s="220">
        <f t="shared" ref="Y189:Y195" si="199">W189+X189</f>
        <v>0</v>
      </c>
      <c r="Z189" s="221">
        <f t="shared" ref="Z189:Z195" si="200">T189*W189</f>
        <v>0</v>
      </c>
      <c r="AA189" s="222">
        <f t="shared" ref="AA189:AA195" si="201">T189*X189</f>
        <v>0</v>
      </c>
      <c r="AB189" s="223">
        <f t="shared" ref="AB189:AB195" si="202">Z189+AA189</f>
        <v>0</v>
      </c>
      <c r="AC189" s="430"/>
      <c r="AD189" s="48"/>
    </row>
    <row r="190" spans="1:30" s="24" customFormat="1" ht="79.5" customHeight="1" outlineLevel="1" x14ac:dyDescent="0.25">
      <c r="A190" s="38" t="s">
        <v>297</v>
      </c>
      <c r="B190" s="39"/>
      <c r="C190" s="105" t="s">
        <v>134</v>
      </c>
      <c r="D190" s="268"/>
      <c r="E190" s="269"/>
      <c r="F190" s="269">
        <v>1</v>
      </c>
      <c r="G190" s="269"/>
      <c r="H190" s="269"/>
      <c r="I190" s="269"/>
      <c r="J190" s="269"/>
      <c r="K190" s="269"/>
      <c r="L190" s="269"/>
      <c r="M190" s="269"/>
      <c r="N190" s="269"/>
      <c r="O190" s="269"/>
      <c r="P190" s="269"/>
      <c r="Q190" s="269"/>
      <c r="R190" s="269"/>
      <c r="S190" s="270"/>
      <c r="T190" s="290">
        <v>1</v>
      </c>
      <c r="U190" s="19">
        <f t="shared" ref="U190:U191" si="203">1.4*2.1</f>
        <v>2.94</v>
      </c>
      <c r="V190" s="106">
        <f t="shared" si="194"/>
        <v>2.94</v>
      </c>
      <c r="W190" s="107"/>
      <c r="X190" s="9"/>
      <c r="Y190" s="220">
        <f t="shared" si="199"/>
        <v>0</v>
      </c>
      <c r="Z190" s="221">
        <f t="shared" si="200"/>
        <v>0</v>
      </c>
      <c r="AA190" s="222">
        <f t="shared" si="201"/>
        <v>0</v>
      </c>
      <c r="AB190" s="223">
        <f t="shared" si="202"/>
        <v>0</v>
      </c>
      <c r="AC190" s="425" t="s">
        <v>120</v>
      </c>
      <c r="AD190" s="48"/>
    </row>
    <row r="191" spans="1:30" s="24" customFormat="1" ht="81" customHeight="1" outlineLevel="1" x14ac:dyDescent="0.25">
      <c r="A191" s="38" t="s">
        <v>298</v>
      </c>
      <c r="B191" s="39"/>
      <c r="C191" s="105" t="s">
        <v>135</v>
      </c>
      <c r="D191" s="268">
        <v>1</v>
      </c>
      <c r="E191" s="269"/>
      <c r="F191" s="269"/>
      <c r="G191" s="269">
        <v>1</v>
      </c>
      <c r="H191" s="269"/>
      <c r="I191" s="269"/>
      <c r="J191" s="269"/>
      <c r="K191" s="269"/>
      <c r="L191" s="269"/>
      <c r="M191" s="269"/>
      <c r="N191" s="269"/>
      <c r="O191" s="269"/>
      <c r="P191" s="269"/>
      <c r="Q191" s="269"/>
      <c r="R191" s="269"/>
      <c r="S191" s="270"/>
      <c r="T191" s="290">
        <v>2</v>
      </c>
      <c r="U191" s="19">
        <f t="shared" si="203"/>
        <v>2.94</v>
      </c>
      <c r="V191" s="106">
        <f t="shared" si="194"/>
        <v>5.88</v>
      </c>
      <c r="W191" s="107"/>
      <c r="X191" s="9"/>
      <c r="Y191" s="220">
        <f t="shared" si="199"/>
        <v>0</v>
      </c>
      <c r="Z191" s="221">
        <f t="shared" si="200"/>
        <v>0</v>
      </c>
      <c r="AA191" s="222">
        <f t="shared" si="201"/>
        <v>0</v>
      </c>
      <c r="AB191" s="223">
        <f t="shared" si="202"/>
        <v>0</v>
      </c>
      <c r="AC191" s="433"/>
      <c r="AD191" s="48"/>
    </row>
    <row r="192" spans="1:30" s="24" customFormat="1" ht="81.75" customHeight="1" outlineLevel="1" x14ac:dyDescent="0.25">
      <c r="A192" s="38" t="s">
        <v>299</v>
      </c>
      <c r="B192" s="39"/>
      <c r="C192" s="105" t="s">
        <v>136</v>
      </c>
      <c r="D192" s="268"/>
      <c r="E192" s="269">
        <v>1</v>
      </c>
      <c r="F192" s="269"/>
      <c r="G192" s="269"/>
      <c r="H192" s="269"/>
      <c r="I192" s="269"/>
      <c r="J192" s="269"/>
      <c r="K192" s="269"/>
      <c r="L192" s="269"/>
      <c r="M192" s="269"/>
      <c r="N192" s="269"/>
      <c r="O192" s="269"/>
      <c r="P192" s="269"/>
      <c r="Q192" s="269"/>
      <c r="R192" s="269"/>
      <c r="S192" s="270"/>
      <c r="T192" s="290">
        <v>1</v>
      </c>
      <c r="U192" s="19">
        <f>1.4*2.1</f>
        <v>2.94</v>
      </c>
      <c r="V192" s="106">
        <f t="shared" si="194"/>
        <v>2.94</v>
      </c>
      <c r="W192" s="107"/>
      <c r="X192" s="9"/>
      <c r="Y192" s="220">
        <f t="shared" si="199"/>
        <v>0</v>
      </c>
      <c r="Z192" s="221">
        <f t="shared" si="200"/>
        <v>0</v>
      </c>
      <c r="AA192" s="222">
        <f t="shared" si="201"/>
        <v>0</v>
      </c>
      <c r="AB192" s="223">
        <f t="shared" si="202"/>
        <v>0</v>
      </c>
      <c r="AC192" s="426"/>
      <c r="AD192" s="48"/>
    </row>
    <row r="193" spans="1:30" s="24" customFormat="1" ht="81" customHeight="1" outlineLevel="1" x14ac:dyDescent="0.25">
      <c r="A193" s="38" t="s">
        <v>300</v>
      </c>
      <c r="B193" s="39"/>
      <c r="C193" s="105" t="s">
        <v>203</v>
      </c>
      <c r="D193" s="268">
        <v>1</v>
      </c>
      <c r="E193" s="269"/>
      <c r="F193" s="269"/>
      <c r="G193" s="269"/>
      <c r="H193" s="269"/>
      <c r="I193" s="269"/>
      <c r="J193" s="269"/>
      <c r="K193" s="269"/>
      <c r="L193" s="269"/>
      <c r="M193" s="269"/>
      <c r="N193" s="269"/>
      <c r="O193" s="269"/>
      <c r="P193" s="269"/>
      <c r="Q193" s="269"/>
      <c r="R193" s="269"/>
      <c r="S193" s="270"/>
      <c r="T193" s="290">
        <v>1</v>
      </c>
      <c r="U193" s="19">
        <f>1.55*2.1</f>
        <v>3.26</v>
      </c>
      <c r="V193" s="106">
        <f>U193*T193</f>
        <v>3.26</v>
      </c>
      <c r="W193" s="107"/>
      <c r="X193" s="9"/>
      <c r="Y193" s="220">
        <f t="shared" si="199"/>
        <v>0</v>
      </c>
      <c r="Z193" s="221">
        <f t="shared" si="200"/>
        <v>0</v>
      </c>
      <c r="AA193" s="222">
        <f t="shared" si="201"/>
        <v>0</v>
      </c>
      <c r="AB193" s="223">
        <f t="shared" si="202"/>
        <v>0</v>
      </c>
      <c r="AC193" s="425" t="s">
        <v>143</v>
      </c>
      <c r="AD193" s="48"/>
    </row>
    <row r="194" spans="1:30" s="24" customFormat="1" ht="84" customHeight="1" outlineLevel="1" x14ac:dyDescent="0.25">
      <c r="A194" s="38" t="s">
        <v>301</v>
      </c>
      <c r="B194" s="39"/>
      <c r="C194" s="105" t="s">
        <v>197</v>
      </c>
      <c r="D194" s="268"/>
      <c r="E194" s="269"/>
      <c r="F194" s="269">
        <v>1</v>
      </c>
      <c r="G194" s="269"/>
      <c r="H194" s="269"/>
      <c r="I194" s="269"/>
      <c r="J194" s="269"/>
      <c r="K194" s="269"/>
      <c r="L194" s="269"/>
      <c r="M194" s="269"/>
      <c r="N194" s="269"/>
      <c r="O194" s="269"/>
      <c r="P194" s="269"/>
      <c r="Q194" s="269"/>
      <c r="R194" s="269"/>
      <c r="S194" s="270"/>
      <c r="T194" s="290">
        <v>1</v>
      </c>
      <c r="U194" s="19">
        <f>1.55*2.1</f>
        <v>3.26</v>
      </c>
      <c r="V194" s="106">
        <f>U194*T194</f>
        <v>3.26</v>
      </c>
      <c r="W194" s="107"/>
      <c r="X194" s="9"/>
      <c r="Y194" s="220">
        <f t="shared" si="199"/>
        <v>0</v>
      </c>
      <c r="Z194" s="221">
        <f t="shared" si="200"/>
        <v>0</v>
      </c>
      <c r="AA194" s="222">
        <f t="shared" si="201"/>
        <v>0</v>
      </c>
      <c r="AB194" s="223">
        <f t="shared" si="202"/>
        <v>0</v>
      </c>
      <c r="AC194" s="433"/>
      <c r="AD194" s="48"/>
    </row>
    <row r="195" spans="1:30" s="24" customFormat="1" ht="87.75" customHeight="1" outlineLevel="1" x14ac:dyDescent="0.25">
      <c r="A195" s="38" t="s">
        <v>302</v>
      </c>
      <c r="B195" s="39"/>
      <c r="C195" s="105" t="s">
        <v>198</v>
      </c>
      <c r="D195" s="268"/>
      <c r="E195" s="269">
        <v>1</v>
      </c>
      <c r="F195" s="269"/>
      <c r="G195" s="269"/>
      <c r="H195" s="269"/>
      <c r="I195" s="269"/>
      <c r="J195" s="269"/>
      <c r="K195" s="269"/>
      <c r="L195" s="269"/>
      <c r="M195" s="269"/>
      <c r="N195" s="269"/>
      <c r="O195" s="269"/>
      <c r="P195" s="269"/>
      <c r="Q195" s="269"/>
      <c r="R195" s="269"/>
      <c r="S195" s="270"/>
      <c r="T195" s="290">
        <v>1</v>
      </c>
      <c r="U195" s="19">
        <f>1.4*2.1</f>
        <v>2.94</v>
      </c>
      <c r="V195" s="106">
        <f>U195*T195</f>
        <v>2.94</v>
      </c>
      <c r="W195" s="107"/>
      <c r="X195" s="9"/>
      <c r="Y195" s="220">
        <f t="shared" si="199"/>
        <v>0</v>
      </c>
      <c r="Z195" s="221">
        <f t="shared" si="200"/>
        <v>0</v>
      </c>
      <c r="AA195" s="222">
        <f t="shared" si="201"/>
        <v>0</v>
      </c>
      <c r="AB195" s="223">
        <f t="shared" si="202"/>
        <v>0</v>
      </c>
      <c r="AC195" s="426"/>
      <c r="AD195" s="48"/>
    </row>
    <row r="196" spans="1:30" s="30" customFormat="1" ht="23.1" customHeight="1" outlineLevel="1" x14ac:dyDescent="0.25">
      <c r="A196" s="33" t="s">
        <v>303</v>
      </c>
      <c r="B196" s="31"/>
      <c r="C196" s="103" t="s">
        <v>19</v>
      </c>
      <c r="D196" s="265"/>
      <c r="E196" s="266"/>
      <c r="F196" s="266"/>
      <c r="G196" s="266"/>
      <c r="H196" s="266"/>
      <c r="I196" s="266"/>
      <c r="J196" s="266"/>
      <c r="K196" s="266"/>
      <c r="L196" s="266"/>
      <c r="M196" s="266"/>
      <c r="N196" s="266"/>
      <c r="O196" s="266"/>
      <c r="P196" s="266"/>
      <c r="Q196" s="266"/>
      <c r="R196" s="266"/>
      <c r="S196" s="267"/>
      <c r="T196" s="289"/>
      <c r="U196" s="104"/>
      <c r="V196" s="35"/>
      <c r="W196" s="31"/>
      <c r="X196" s="34"/>
      <c r="Y196" s="216"/>
      <c r="Z196" s="217"/>
      <c r="AA196" s="218"/>
      <c r="AB196" s="219"/>
      <c r="AC196" s="184"/>
    </row>
    <row r="197" spans="1:30" s="24" customFormat="1" ht="204" customHeight="1" outlineLevel="1" x14ac:dyDescent="0.25">
      <c r="A197" s="38" t="s">
        <v>304</v>
      </c>
      <c r="B197" s="39"/>
      <c r="C197" s="105" t="s">
        <v>124</v>
      </c>
      <c r="D197" s="268">
        <v>1</v>
      </c>
      <c r="E197" s="269">
        <v>1</v>
      </c>
      <c r="F197" s="269">
        <v>1</v>
      </c>
      <c r="G197" s="269"/>
      <c r="H197" s="269"/>
      <c r="I197" s="269"/>
      <c r="J197" s="269"/>
      <c r="K197" s="269"/>
      <c r="L197" s="269"/>
      <c r="M197" s="269"/>
      <c r="N197" s="269"/>
      <c r="O197" s="269"/>
      <c r="P197" s="269"/>
      <c r="Q197" s="269"/>
      <c r="R197" s="269"/>
      <c r="S197" s="270"/>
      <c r="T197" s="290">
        <v>3</v>
      </c>
      <c r="U197" s="19">
        <f>1.15*2.1</f>
        <v>2.42</v>
      </c>
      <c r="V197" s="106">
        <f>U197*T197</f>
        <v>7.26</v>
      </c>
      <c r="W197" s="107"/>
      <c r="X197" s="9"/>
      <c r="Y197" s="220">
        <f>W197+X197</f>
        <v>0</v>
      </c>
      <c r="Z197" s="221">
        <f>T197*W197</f>
        <v>0</v>
      </c>
      <c r="AA197" s="222">
        <f>T197*X197</f>
        <v>0</v>
      </c>
      <c r="AB197" s="223">
        <f>Z197+AA197</f>
        <v>0</v>
      </c>
      <c r="AC197" s="188" t="s">
        <v>139</v>
      </c>
      <c r="AD197" s="48"/>
    </row>
    <row r="198" spans="1:30" s="30" customFormat="1" ht="23.1" customHeight="1" outlineLevel="1" x14ac:dyDescent="0.25">
      <c r="A198" s="33" t="s">
        <v>306</v>
      </c>
      <c r="B198" s="31"/>
      <c r="C198" s="103" t="s">
        <v>26</v>
      </c>
      <c r="D198" s="265"/>
      <c r="E198" s="266"/>
      <c r="F198" s="266"/>
      <c r="G198" s="266"/>
      <c r="H198" s="266"/>
      <c r="I198" s="266"/>
      <c r="J198" s="266"/>
      <c r="K198" s="266"/>
      <c r="L198" s="266"/>
      <c r="M198" s="266"/>
      <c r="N198" s="266"/>
      <c r="O198" s="266"/>
      <c r="P198" s="266"/>
      <c r="Q198" s="266"/>
      <c r="R198" s="266"/>
      <c r="S198" s="267"/>
      <c r="T198" s="289"/>
      <c r="U198" s="104"/>
      <c r="V198" s="35"/>
      <c r="W198" s="31"/>
      <c r="X198" s="34"/>
      <c r="Y198" s="216"/>
      <c r="Z198" s="217"/>
      <c r="AA198" s="218"/>
      <c r="AB198" s="219"/>
      <c r="AC198" s="184"/>
    </row>
    <row r="199" spans="1:30" s="24" customFormat="1" ht="104.25" customHeight="1" outlineLevel="1" x14ac:dyDescent="0.25">
      <c r="A199" s="38" t="s">
        <v>307</v>
      </c>
      <c r="B199" s="110"/>
      <c r="C199" s="105" t="s">
        <v>116</v>
      </c>
      <c r="D199" s="268">
        <v>5</v>
      </c>
      <c r="E199" s="269">
        <v>5</v>
      </c>
      <c r="F199" s="269">
        <v>5</v>
      </c>
      <c r="G199" s="269"/>
      <c r="H199" s="269"/>
      <c r="I199" s="269"/>
      <c r="J199" s="269"/>
      <c r="K199" s="269"/>
      <c r="L199" s="269"/>
      <c r="M199" s="269"/>
      <c r="N199" s="269"/>
      <c r="O199" s="269"/>
      <c r="P199" s="269"/>
      <c r="Q199" s="269"/>
      <c r="R199" s="269"/>
      <c r="S199" s="270"/>
      <c r="T199" s="290">
        <v>15</v>
      </c>
      <c r="U199" s="19">
        <f>1.4*2.1</f>
        <v>2.94</v>
      </c>
      <c r="V199" s="106">
        <f>U199*T199</f>
        <v>44.1</v>
      </c>
      <c r="W199" s="107"/>
      <c r="X199" s="9"/>
      <c r="Y199" s="220">
        <f>W199+X199</f>
        <v>0</v>
      </c>
      <c r="Z199" s="221">
        <f t="shared" ref="Z199" si="204">T199*W199</f>
        <v>0</v>
      </c>
      <c r="AA199" s="222">
        <f t="shared" ref="AA199" si="205">T199*X199</f>
        <v>0</v>
      </c>
      <c r="AB199" s="223">
        <f t="shared" ref="AB199" si="206">Z199+AA199</f>
        <v>0</v>
      </c>
      <c r="AC199" s="425" t="s">
        <v>117</v>
      </c>
      <c r="AD199" s="48"/>
    </row>
    <row r="200" spans="1:30" s="24" customFormat="1" ht="94.5" customHeight="1" outlineLevel="1" x14ac:dyDescent="0.25">
      <c r="A200" s="38" t="s">
        <v>308</v>
      </c>
      <c r="B200" s="110"/>
      <c r="C200" s="105" t="s">
        <v>115</v>
      </c>
      <c r="D200" s="268"/>
      <c r="E200" s="269"/>
      <c r="F200" s="269"/>
      <c r="G200" s="269">
        <v>5</v>
      </c>
      <c r="H200" s="269"/>
      <c r="I200" s="269"/>
      <c r="J200" s="269"/>
      <c r="K200" s="269"/>
      <c r="L200" s="269"/>
      <c r="M200" s="269"/>
      <c r="N200" s="269"/>
      <c r="O200" s="269"/>
      <c r="P200" s="269"/>
      <c r="Q200" s="269"/>
      <c r="R200" s="269"/>
      <c r="S200" s="270"/>
      <c r="T200" s="290">
        <v>5</v>
      </c>
      <c r="U200" s="19">
        <f>1.4*2.1</f>
        <v>2.94</v>
      </c>
      <c r="V200" s="106">
        <f>U200*T200</f>
        <v>14.7</v>
      </c>
      <c r="W200" s="107"/>
      <c r="X200" s="9"/>
      <c r="Y200" s="220">
        <f t="shared" ref="Y200:Y201" si="207">W200+X200</f>
        <v>0</v>
      </c>
      <c r="Z200" s="221">
        <f t="shared" ref="Z200:Z201" si="208">T200*W200</f>
        <v>0</v>
      </c>
      <c r="AA200" s="222">
        <f t="shared" ref="AA200:AA201" si="209">T200*X200</f>
        <v>0</v>
      </c>
      <c r="AB200" s="223">
        <f t="shared" ref="AB200:AB201" si="210">Z200+AA200</f>
        <v>0</v>
      </c>
      <c r="AC200" s="433"/>
      <c r="AD200" s="48"/>
    </row>
    <row r="201" spans="1:30" s="24" customFormat="1" ht="201.75" customHeight="1" outlineLevel="1" x14ac:dyDescent="0.25">
      <c r="A201" s="38" t="s">
        <v>309</v>
      </c>
      <c r="B201" s="110"/>
      <c r="C201" s="105" t="s">
        <v>122</v>
      </c>
      <c r="D201" s="268">
        <v>5</v>
      </c>
      <c r="E201" s="269">
        <v>5</v>
      </c>
      <c r="F201" s="269">
        <v>5</v>
      </c>
      <c r="G201" s="269"/>
      <c r="H201" s="269"/>
      <c r="I201" s="269"/>
      <c r="J201" s="269"/>
      <c r="K201" s="269"/>
      <c r="L201" s="269"/>
      <c r="M201" s="269"/>
      <c r="N201" s="269"/>
      <c r="O201" s="269"/>
      <c r="P201" s="269"/>
      <c r="Q201" s="269"/>
      <c r="R201" s="269"/>
      <c r="S201" s="270"/>
      <c r="T201" s="290">
        <v>15</v>
      </c>
      <c r="U201" s="19">
        <f>1.55*2.1</f>
        <v>3.26</v>
      </c>
      <c r="V201" s="106">
        <f>U201*T201</f>
        <v>48.9</v>
      </c>
      <c r="W201" s="107"/>
      <c r="X201" s="9"/>
      <c r="Y201" s="220">
        <f t="shared" si="207"/>
        <v>0</v>
      </c>
      <c r="Z201" s="221">
        <f t="shared" si="208"/>
        <v>0</v>
      </c>
      <c r="AA201" s="222">
        <f t="shared" si="209"/>
        <v>0</v>
      </c>
      <c r="AB201" s="223">
        <f t="shared" si="210"/>
        <v>0</v>
      </c>
      <c r="AC201" s="187" t="s">
        <v>123</v>
      </c>
      <c r="AD201" s="48"/>
    </row>
    <row r="202" spans="1:30" s="29" customFormat="1" ht="23.1" customHeight="1" x14ac:dyDescent="0.25">
      <c r="A202" s="54" t="s">
        <v>218</v>
      </c>
      <c r="B202" s="55"/>
      <c r="C202" s="91" t="s">
        <v>342</v>
      </c>
      <c r="D202" s="259"/>
      <c r="E202" s="260"/>
      <c r="F202" s="260"/>
      <c r="G202" s="260"/>
      <c r="H202" s="260"/>
      <c r="I202" s="260"/>
      <c r="J202" s="260"/>
      <c r="K202" s="260"/>
      <c r="L202" s="260"/>
      <c r="M202" s="260"/>
      <c r="N202" s="260"/>
      <c r="O202" s="260"/>
      <c r="P202" s="260"/>
      <c r="Q202" s="260"/>
      <c r="R202" s="260"/>
      <c r="S202" s="261"/>
      <c r="T202" s="54"/>
      <c r="U202" s="56"/>
      <c r="V202" s="101"/>
      <c r="W202" s="55"/>
      <c r="X202" s="56"/>
      <c r="Y202" s="208"/>
      <c r="Z202" s="209">
        <f>Z203+Z216</f>
        <v>0</v>
      </c>
      <c r="AA202" s="210">
        <f>AA203+AA216</f>
        <v>0</v>
      </c>
      <c r="AB202" s="211">
        <f>Z202+AA202</f>
        <v>0</v>
      </c>
      <c r="AC202" s="182"/>
    </row>
    <row r="203" spans="1:30" s="30" customFormat="1" ht="23.1" customHeight="1" x14ac:dyDescent="0.25">
      <c r="A203" s="245" t="s">
        <v>219</v>
      </c>
      <c r="B203" s="40"/>
      <c r="C203" s="97" t="s">
        <v>7</v>
      </c>
      <c r="D203" s="262"/>
      <c r="E203" s="263"/>
      <c r="F203" s="263"/>
      <c r="G203" s="263"/>
      <c r="H203" s="263"/>
      <c r="I203" s="263"/>
      <c r="J203" s="263"/>
      <c r="K203" s="263"/>
      <c r="L203" s="263"/>
      <c r="M203" s="263"/>
      <c r="N203" s="263"/>
      <c r="O203" s="263"/>
      <c r="P203" s="263"/>
      <c r="Q203" s="263"/>
      <c r="R203" s="263"/>
      <c r="S203" s="264"/>
      <c r="T203" s="288"/>
      <c r="U203" s="98"/>
      <c r="V203" s="102"/>
      <c r="W203" s="40"/>
      <c r="X203" s="37"/>
      <c r="Y203" s="212"/>
      <c r="Z203" s="213">
        <f>SUM(Z204:Z215)</f>
        <v>0</v>
      </c>
      <c r="AA203" s="214">
        <f>SUM(AA204:AA215)</f>
        <v>0</v>
      </c>
      <c r="AB203" s="215">
        <f>Z203+AA203</f>
        <v>0</v>
      </c>
      <c r="AC203" s="183"/>
    </row>
    <row r="204" spans="1:30" s="30" customFormat="1" ht="23.1" customHeight="1" outlineLevel="1" x14ac:dyDescent="0.25">
      <c r="A204" s="33" t="s">
        <v>314</v>
      </c>
      <c r="B204" s="31"/>
      <c r="C204" s="103" t="s">
        <v>1</v>
      </c>
      <c r="D204" s="265"/>
      <c r="E204" s="266"/>
      <c r="F204" s="266"/>
      <c r="G204" s="266"/>
      <c r="H204" s="266"/>
      <c r="I204" s="266"/>
      <c r="J204" s="266"/>
      <c r="K204" s="266"/>
      <c r="L204" s="266"/>
      <c r="M204" s="266"/>
      <c r="N204" s="266"/>
      <c r="O204" s="266"/>
      <c r="P204" s="266"/>
      <c r="Q204" s="266"/>
      <c r="R204" s="266"/>
      <c r="S204" s="267"/>
      <c r="T204" s="289"/>
      <c r="U204" s="104"/>
      <c r="V204" s="35"/>
      <c r="W204" s="31"/>
      <c r="X204" s="34"/>
      <c r="Y204" s="216"/>
      <c r="Z204" s="217"/>
      <c r="AA204" s="218"/>
      <c r="AB204" s="219"/>
      <c r="AC204" s="184"/>
    </row>
    <row r="205" spans="1:30" s="24" customFormat="1" ht="191.25" customHeight="1" outlineLevel="1" x14ac:dyDescent="0.25">
      <c r="A205" s="38" t="s">
        <v>315</v>
      </c>
      <c r="B205" s="39"/>
      <c r="C205" s="105" t="s">
        <v>153</v>
      </c>
      <c r="D205" s="268"/>
      <c r="E205" s="269">
        <v>1</v>
      </c>
      <c r="F205" s="269"/>
      <c r="G205" s="269"/>
      <c r="H205" s="269"/>
      <c r="I205" s="269"/>
      <c r="J205" s="269"/>
      <c r="K205" s="269"/>
      <c r="L205" s="269"/>
      <c r="M205" s="269"/>
      <c r="N205" s="269"/>
      <c r="O205" s="269"/>
      <c r="P205" s="269"/>
      <c r="Q205" s="269"/>
      <c r="R205" s="269"/>
      <c r="S205" s="270"/>
      <c r="T205" s="290">
        <v>1</v>
      </c>
      <c r="U205" s="19">
        <f>1.35*2.1</f>
        <v>2.84</v>
      </c>
      <c r="V205" s="106">
        <f>U205*T205</f>
        <v>2.84</v>
      </c>
      <c r="W205" s="107"/>
      <c r="X205" s="9"/>
      <c r="Y205" s="220">
        <f>W205+X205</f>
        <v>0</v>
      </c>
      <c r="Z205" s="221">
        <f t="shared" ref="Z205" si="211">T205*W205</f>
        <v>0</v>
      </c>
      <c r="AA205" s="222">
        <f t="shared" ref="AA205" si="212">T205*X205</f>
        <v>0</v>
      </c>
      <c r="AB205" s="223">
        <f t="shared" ref="AB205" si="213">Z205+AA205</f>
        <v>0</v>
      </c>
      <c r="AC205" s="194" t="s">
        <v>72</v>
      </c>
      <c r="AD205" s="48"/>
    </row>
    <row r="206" spans="1:30" s="24" customFormat="1" ht="99" customHeight="1" outlineLevel="1" x14ac:dyDescent="0.25">
      <c r="A206" s="38" t="s">
        <v>316</v>
      </c>
      <c r="B206" s="39"/>
      <c r="C206" s="105" t="s">
        <v>155</v>
      </c>
      <c r="D206" s="268">
        <v>2</v>
      </c>
      <c r="E206" s="269"/>
      <c r="F206" s="269"/>
      <c r="G206" s="269"/>
      <c r="H206" s="269"/>
      <c r="I206" s="269"/>
      <c r="J206" s="269"/>
      <c r="K206" s="269"/>
      <c r="L206" s="269"/>
      <c r="M206" s="269"/>
      <c r="N206" s="269"/>
      <c r="O206" s="269"/>
      <c r="P206" s="269"/>
      <c r="Q206" s="269"/>
      <c r="R206" s="269"/>
      <c r="S206" s="270"/>
      <c r="T206" s="290">
        <v>2</v>
      </c>
      <c r="U206" s="19">
        <f>1.15*2</f>
        <v>2.2999999999999998</v>
      </c>
      <c r="V206" s="106">
        <f>U206*T206</f>
        <v>4.5999999999999996</v>
      </c>
      <c r="W206" s="107"/>
      <c r="X206" s="9"/>
      <c r="Y206" s="220">
        <f t="shared" ref="Y206:Y207" si="214">W206+X206</f>
        <v>0</v>
      </c>
      <c r="Z206" s="221">
        <f t="shared" ref="Z206:Z207" si="215">T206*W206</f>
        <v>0</v>
      </c>
      <c r="AA206" s="222">
        <f t="shared" ref="AA206:AA207" si="216">T206*X206</f>
        <v>0</v>
      </c>
      <c r="AB206" s="223">
        <f t="shared" ref="AB206:AB207" si="217">Z206+AA206</f>
        <v>0</v>
      </c>
      <c r="AC206" s="434" t="s">
        <v>73</v>
      </c>
      <c r="AD206" s="48"/>
    </row>
    <row r="207" spans="1:30" s="24" customFormat="1" ht="90.75" customHeight="1" outlineLevel="1" x14ac:dyDescent="0.25">
      <c r="A207" s="38" t="s">
        <v>317</v>
      </c>
      <c r="B207" s="39"/>
      <c r="C207" s="105" t="s">
        <v>156</v>
      </c>
      <c r="D207" s="268">
        <v>1</v>
      </c>
      <c r="E207" s="269">
        <v>1</v>
      </c>
      <c r="F207" s="269">
        <v>1</v>
      </c>
      <c r="G207" s="269"/>
      <c r="H207" s="269"/>
      <c r="I207" s="269"/>
      <c r="J207" s="269"/>
      <c r="K207" s="269"/>
      <c r="L207" s="269"/>
      <c r="M207" s="269"/>
      <c r="N207" s="269"/>
      <c r="O207" s="269"/>
      <c r="P207" s="269"/>
      <c r="Q207" s="269"/>
      <c r="R207" s="269"/>
      <c r="S207" s="270"/>
      <c r="T207" s="290">
        <v>3</v>
      </c>
      <c r="U207" s="19">
        <f>1.15*2</f>
        <v>2.2999999999999998</v>
      </c>
      <c r="V207" s="106">
        <f>U207*T207</f>
        <v>6.9</v>
      </c>
      <c r="W207" s="107"/>
      <c r="X207" s="9"/>
      <c r="Y207" s="220">
        <f t="shared" si="214"/>
        <v>0</v>
      </c>
      <c r="Z207" s="221">
        <f t="shared" si="215"/>
        <v>0</v>
      </c>
      <c r="AA207" s="222">
        <f t="shared" si="216"/>
        <v>0</v>
      </c>
      <c r="AB207" s="223">
        <f t="shared" si="217"/>
        <v>0</v>
      </c>
      <c r="AC207" s="435"/>
      <c r="AD207" s="48"/>
    </row>
    <row r="208" spans="1:30" s="30" customFormat="1" ht="23.1" customHeight="1" outlineLevel="1" x14ac:dyDescent="0.25">
      <c r="A208" s="33" t="s">
        <v>318</v>
      </c>
      <c r="B208" s="31"/>
      <c r="C208" s="103" t="s">
        <v>4</v>
      </c>
      <c r="D208" s="265"/>
      <c r="E208" s="266"/>
      <c r="F208" s="266"/>
      <c r="G208" s="266"/>
      <c r="H208" s="266"/>
      <c r="I208" s="266"/>
      <c r="J208" s="266"/>
      <c r="K208" s="266"/>
      <c r="L208" s="266"/>
      <c r="M208" s="266"/>
      <c r="N208" s="266"/>
      <c r="O208" s="266"/>
      <c r="P208" s="266"/>
      <c r="Q208" s="266"/>
      <c r="R208" s="266"/>
      <c r="S208" s="267"/>
      <c r="T208" s="289"/>
      <c r="U208" s="104"/>
      <c r="V208" s="35"/>
      <c r="W208" s="31"/>
      <c r="X208" s="34"/>
      <c r="Y208" s="216"/>
      <c r="Z208" s="217"/>
      <c r="AA208" s="218"/>
      <c r="AB208" s="219"/>
      <c r="AC208" s="184"/>
    </row>
    <row r="209" spans="1:30" s="24" customFormat="1" ht="188.25" customHeight="1" outlineLevel="1" x14ac:dyDescent="0.25">
      <c r="A209" s="38" t="s">
        <v>319</v>
      </c>
      <c r="B209" s="39"/>
      <c r="C209" s="105" t="s">
        <v>140</v>
      </c>
      <c r="D209" s="268">
        <v>1</v>
      </c>
      <c r="E209" s="269">
        <v>1</v>
      </c>
      <c r="F209" s="269">
        <v>1</v>
      </c>
      <c r="G209" s="269"/>
      <c r="H209" s="269"/>
      <c r="I209" s="269"/>
      <c r="J209" s="269"/>
      <c r="K209" s="269"/>
      <c r="L209" s="269"/>
      <c r="M209" s="269"/>
      <c r="N209" s="269"/>
      <c r="O209" s="269"/>
      <c r="P209" s="269"/>
      <c r="Q209" s="269"/>
      <c r="R209" s="269"/>
      <c r="S209" s="270"/>
      <c r="T209" s="290">
        <v>3</v>
      </c>
      <c r="U209" s="19">
        <f>1.4*2.1</f>
        <v>2.94</v>
      </c>
      <c r="V209" s="106">
        <f>U209*T209</f>
        <v>8.82</v>
      </c>
      <c r="W209" s="107"/>
      <c r="X209" s="9"/>
      <c r="Y209" s="220">
        <f t="shared" ref="Y209" si="218">W209+X209</f>
        <v>0</v>
      </c>
      <c r="Z209" s="221">
        <f t="shared" ref="Z209" si="219">T209*W209</f>
        <v>0</v>
      </c>
      <c r="AA209" s="222">
        <f t="shared" ref="AA209" si="220">T209*X209</f>
        <v>0</v>
      </c>
      <c r="AB209" s="223">
        <f t="shared" ref="AB209" si="221">Z209+AA209</f>
        <v>0</v>
      </c>
      <c r="AC209" s="175" t="s">
        <v>142</v>
      </c>
      <c r="AD209" s="48"/>
    </row>
    <row r="210" spans="1:30" s="24" customFormat="1" ht="204" customHeight="1" outlineLevel="1" x14ac:dyDescent="0.25">
      <c r="A210" s="38" t="s">
        <v>343</v>
      </c>
      <c r="B210" s="39"/>
      <c r="C210" s="105" t="s">
        <v>200</v>
      </c>
      <c r="D210" s="268"/>
      <c r="E210" s="269">
        <v>1</v>
      </c>
      <c r="F210" s="269"/>
      <c r="G210" s="269"/>
      <c r="H210" s="269"/>
      <c r="I210" s="269"/>
      <c r="J210" s="269"/>
      <c r="K210" s="269"/>
      <c r="L210" s="269"/>
      <c r="M210" s="269"/>
      <c r="N210" s="269"/>
      <c r="O210" s="269"/>
      <c r="P210" s="269"/>
      <c r="Q210" s="269"/>
      <c r="R210" s="269"/>
      <c r="S210" s="270"/>
      <c r="T210" s="290">
        <v>1</v>
      </c>
      <c r="U210" s="19">
        <f>1.4*2.1</f>
        <v>2.94</v>
      </c>
      <c r="V210" s="106">
        <f>U210*T210</f>
        <v>2.94</v>
      </c>
      <c r="W210" s="107"/>
      <c r="X210" s="9"/>
      <c r="Y210" s="220">
        <f t="shared" ref="Y210" si="222">W210+X210</f>
        <v>0</v>
      </c>
      <c r="Z210" s="221">
        <f t="shared" ref="Z210" si="223">T210*W210</f>
        <v>0</v>
      </c>
      <c r="AA210" s="222">
        <f t="shared" ref="AA210" si="224">T210*X210</f>
        <v>0</v>
      </c>
      <c r="AB210" s="223">
        <f t="shared" ref="AB210" si="225">Z210+AA210</f>
        <v>0</v>
      </c>
      <c r="AC210" s="189" t="s">
        <v>137</v>
      </c>
      <c r="AD210" s="48"/>
    </row>
    <row r="211" spans="1:30" s="30" customFormat="1" ht="23.1" customHeight="1" outlineLevel="1" x14ac:dyDescent="0.25">
      <c r="A211" s="33" t="s">
        <v>320</v>
      </c>
      <c r="B211" s="31"/>
      <c r="C211" s="103" t="s">
        <v>2</v>
      </c>
      <c r="D211" s="265"/>
      <c r="E211" s="266"/>
      <c r="F211" s="266"/>
      <c r="G211" s="266"/>
      <c r="H211" s="266"/>
      <c r="I211" s="266"/>
      <c r="J211" s="266"/>
      <c r="K211" s="266"/>
      <c r="L211" s="266"/>
      <c r="M211" s="266"/>
      <c r="N211" s="266"/>
      <c r="O211" s="266"/>
      <c r="P211" s="266"/>
      <c r="Q211" s="266"/>
      <c r="R211" s="266"/>
      <c r="S211" s="267"/>
      <c r="T211" s="289"/>
      <c r="U211" s="104"/>
      <c r="V211" s="35"/>
      <c r="W211" s="31"/>
      <c r="X211" s="34"/>
      <c r="Y211" s="216"/>
      <c r="Z211" s="217"/>
      <c r="AA211" s="218"/>
      <c r="AB211" s="219"/>
      <c r="AC211" s="184"/>
    </row>
    <row r="212" spans="1:30" s="24" customFormat="1" ht="99.75" customHeight="1" outlineLevel="1" x14ac:dyDescent="0.25">
      <c r="A212" s="38" t="s">
        <v>321</v>
      </c>
      <c r="B212" s="39"/>
      <c r="C212" s="134" t="s">
        <v>146</v>
      </c>
      <c r="D212" s="271">
        <v>1</v>
      </c>
      <c r="E212" s="272"/>
      <c r="F212" s="272"/>
      <c r="G212" s="272"/>
      <c r="H212" s="272"/>
      <c r="I212" s="272"/>
      <c r="J212" s="272"/>
      <c r="K212" s="272"/>
      <c r="L212" s="272"/>
      <c r="M212" s="272"/>
      <c r="N212" s="272"/>
      <c r="O212" s="272"/>
      <c r="P212" s="272"/>
      <c r="Q212" s="272"/>
      <c r="R212" s="272"/>
      <c r="S212" s="273"/>
      <c r="T212" s="290">
        <v>1</v>
      </c>
      <c r="U212" s="19">
        <f>1.35*2.1</f>
        <v>2.84</v>
      </c>
      <c r="V212" s="106">
        <f>U212*T212</f>
        <v>2.84</v>
      </c>
      <c r="W212" s="107"/>
      <c r="X212" s="9"/>
      <c r="Y212" s="220">
        <f t="shared" ref="Y212" si="226">W212+X212</f>
        <v>0</v>
      </c>
      <c r="Z212" s="221">
        <f t="shared" ref="Z212" si="227">T212*W212</f>
        <v>0</v>
      </c>
      <c r="AA212" s="222">
        <f t="shared" ref="AA212" si="228">T212*X212</f>
        <v>0</v>
      </c>
      <c r="AB212" s="223">
        <f t="shared" ref="AB212" si="229">Z212+AA212</f>
        <v>0</v>
      </c>
      <c r="AC212" s="425" t="s">
        <v>148</v>
      </c>
      <c r="AD212" s="48"/>
    </row>
    <row r="213" spans="1:30" s="24" customFormat="1" ht="96" customHeight="1" outlineLevel="1" x14ac:dyDescent="0.25">
      <c r="A213" s="38" t="s">
        <v>344</v>
      </c>
      <c r="B213" s="39"/>
      <c r="C213" s="134" t="s">
        <v>147</v>
      </c>
      <c r="D213" s="271"/>
      <c r="E213" s="272"/>
      <c r="F213" s="272">
        <v>1</v>
      </c>
      <c r="G213" s="272"/>
      <c r="H213" s="272"/>
      <c r="I213" s="272"/>
      <c r="J213" s="272"/>
      <c r="K213" s="272"/>
      <c r="L213" s="272"/>
      <c r="M213" s="272"/>
      <c r="N213" s="272"/>
      <c r="O213" s="272"/>
      <c r="P213" s="272"/>
      <c r="Q213" s="272"/>
      <c r="R213" s="272"/>
      <c r="S213" s="273"/>
      <c r="T213" s="290">
        <v>1</v>
      </c>
      <c r="U213" s="19">
        <f>1.35*2.1</f>
        <v>2.84</v>
      </c>
      <c r="V213" s="106">
        <f t="shared" ref="V213:V215" si="230">U213*T213</f>
        <v>2.84</v>
      </c>
      <c r="W213" s="107"/>
      <c r="X213" s="9"/>
      <c r="Y213" s="220">
        <f t="shared" ref="Y213:Y215" si="231">W213+X213</f>
        <v>0</v>
      </c>
      <c r="Z213" s="221">
        <f t="shared" ref="Z213:Z215" si="232">T213*W213</f>
        <v>0</v>
      </c>
      <c r="AA213" s="222">
        <f t="shared" ref="AA213:AA215" si="233">T213*X213</f>
        <v>0</v>
      </c>
      <c r="AB213" s="223">
        <f t="shared" ref="AB213:AB215" si="234">Z213+AA213</f>
        <v>0</v>
      </c>
      <c r="AC213" s="426"/>
      <c r="AD213" s="48"/>
    </row>
    <row r="214" spans="1:30" s="24" customFormat="1" ht="205.5" customHeight="1" outlineLevel="1" x14ac:dyDescent="0.25">
      <c r="A214" s="38" t="s">
        <v>345</v>
      </c>
      <c r="B214" s="123"/>
      <c r="C214" s="105" t="s">
        <v>206</v>
      </c>
      <c r="D214" s="268">
        <v>1</v>
      </c>
      <c r="E214" s="269"/>
      <c r="F214" s="269"/>
      <c r="G214" s="269"/>
      <c r="H214" s="269"/>
      <c r="I214" s="269"/>
      <c r="J214" s="269"/>
      <c r="K214" s="269"/>
      <c r="L214" s="269"/>
      <c r="M214" s="269"/>
      <c r="N214" s="269"/>
      <c r="O214" s="269"/>
      <c r="P214" s="269"/>
      <c r="Q214" s="269"/>
      <c r="R214" s="269"/>
      <c r="S214" s="270"/>
      <c r="T214" s="290">
        <v>1</v>
      </c>
      <c r="U214" s="19">
        <f>1.15*2.1</f>
        <v>2.42</v>
      </c>
      <c r="V214" s="106">
        <f>U214*T214</f>
        <v>2.42</v>
      </c>
      <c r="W214" s="107"/>
      <c r="X214" s="9"/>
      <c r="Y214" s="220">
        <f t="shared" si="231"/>
        <v>0</v>
      </c>
      <c r="Z214" s="221">
        <f t="shared" si="232"/>
        <v>0</v>
      </c>
      <c r="AA214" s="222">
        <f t="shared" si="233"/>
        <v>0</v>
      </c>
      <c r="AB214" s="223">
        <f t="shared" si="234"/>
        <v>0</v>
      </c>
      <c r="AC214" s="176" t="s">
        <v>207</v>
      </c>
      <c r="AD214" s="48"/>
    </row>
    <row r="215" spans="1:30" s="24" customFormat="1" ht="201" customHeight="1" outlineLevel="1" x14ac:dyDescent="0.25">
      <c r="A215" s="38" t="s">
        <v>346</v>
      </c>
      <c r="B215" s="39"/>
      <c r="C215" s="105" t="s">
        <v>228</v>
      </c>
      <c r="D215" s="268">
        <v>1</v>
      </c>
      <c r="E215" s="269">
        <v>1</v>
      </c>
      <c r="F215" s="269">
        <v>1</v>
      </c>
      <c r="G215" s="269"/>
      <c r="H215" s="269"/>
      <c r="I215" s="269"/>
      <c r="J215" s="269"/>
      <c r="K215" s="269"/>
      <c r="L215" s="269"/>
      <c r="M215" s="269"/>
      <c r="N215" s="269"/>
      <c r="O215" s="269"/>
      <c r="P215" s="269"/>
      <c r="Q215" s="269"/>
      <c r="R215" s="269"/>
      <c r="S215" s="270"/>
      <c r="T215" s="290">
        <v>3</v>
      </c>
      <c r="U215" s="19">
        <f>1.2*1.2</f>
        <v>1.44</v>
      </c>
      <c r="V215" s="106">
        <f t="shared" si="230"/>
        <v>4.32</v>
      </c>
      <c r="W215" s="107"/>
      <c r="X215" s="9"/>
      <c r="Y215" s="220">
        <f t="shared" si="231"/>
        <v>0</v>
      </c>
      <c r="Z215" s="221">
        <f t="shared" si="232"/>
        <v>0</v>
      </c>
      <c r="AA215" s="222">
        <f t="shared" si="233"/>
        <v>0</v>
      </c>
      <c r="AB215" s="223">
        <f t="shared" si="234"/>
        <v>0</v>
      </c>
      <c r="AC215" s="235" t="s">
        <v>229</v>
      </c>
      <c r="AD215" s="48"/>
    </row>
    <row r="216" spans="1:30" s="30" customFormat="1" ht="23.1" customHeight="1" x14ac:dyDescent="0.25">
      <c r="A216" s="245" t="s">
        <v>227</v>
      </c>
      <c r="B216" s="40"/>
      <c r="C216" s="97" t="s">
        <v>8</v>
      </c>
      <c r="D216" s="262"/>
      <c r="E216" s="263"/>
      <c r="F216" s="263"/>
      <c r="G216" s="263"/>
      <c r="H216" s="263"/>
      <c r="I216" s="263"/>
      <c r="J216" s="263"/>
      <c r="K216" s="263"/>
      <c r="L216" s="263"/>
      <c r="M216" s="263"/>
      <c r="N216" s="263"/>
      <c r="O216" s="263"/>
      <c r="P216" s="263"/>
      <c r="Q216" s="263"/>
      <c r="R216" s="263"/>
      <c r="S216" s="264"/>
      <c r="T216" s="288"/>
      <c r="U216" s="98"/>
      <c r="V216" s="102"/>
      <c r="W216" s="40"/>
      <c r="X216" s="37"/>
      <c r="Y216" s="212"/>
      <c r="Z216" s="213">
        <f>SUM(Z217:Z230)</f>
        <v>0</v>
      </c>
      <c r="AA216" s="214">
        <f>SUM(AA217:AA230)</f>
        <v>0</v>
      </c>
      <c r="AB216" s="215">
        <f>Z216+AA216</f>
        <v>0</v>
      </c>
      <c r="AC216" s="183"/>
    </row>
    <row r="217" spans="1:30" s="30" customFormat="1" ht="23.1" customHeight="1" outlineLevel="1" x14ac:dyDescent="0.25">
      <c r="A217" s="33" t="s">
        <v>322</v>
      </c>
      <c r="B217" s="31"/>
      <c r="C217" s="103" t="s">
        <v>3</v>
      </c>
      <c r="D217" s="265"/>
      <c r="E217" s="266"/>
      <c r="F217" s="266"/>
      <c r="G217" s="266"/>
      <c r="H217" s="266"/>
      <c r="I217" s="266"/>
      <c r="J217" s="266"/>
      <c r="K217" s="266"/>
      <c r="L217" s="266"/>
      <c r="M217" s="266"/>
      <c r="N217" s="266"/>
      <c r="O217" s="266"/>
      <c r="P217" s="266"/>
      <c r="Q217" s="266"/>
      <c r="R217" s="266"/>
      <c r="S217" s="267"/>
      <c r="T217" s="289"/>
      <c r="U217" s="104"/>
      <c r="V217" s="35"/>
      <c r="W217" s="31"/>
      <c r="X217" s="34"/>
      <c r="Y217" s="216"/>
      <c r="Z217" s="217"/>
      <c r="AA217" s="218"/>
      <c r="AB217" s="219"/>
      <c r="AC217" s="184"/>
    </row>
    <row r="218" spans="1:30" s="24" customFormat="1" ht="192" customHeight="1" outlineLevel="1" x14ac:dyDescent="0.25">
      <c r="A218" s="38" t="s">
        <v>323</v>
      </c>
      <c r="B218" s="39"/>
      <c r="C218" s="134" t="s">
        <v>126</v>
      </c>
      <c r="D218" s="271"/>
      <c r="E218" s="272">
        <v>2</v>
      </c>
      <c r="F218" s="272"/>
      <c r="G218" s="272"/>
      <c r="H218" s="272"/>
      <c r="I218" s="272"/>
      <c r="J218" s="272"/>
      <c r="K218" s="272"/>
      <c r="L218" s="272"/>
      <c r="M218" s="272"/>
      <c r="N218" s="272"/>
      <c r="O218" s="272"/>
      <c r="P218" s="272"/>
      <c r="Q218" s="272"/>
      <c r="R218" s="272"/>
      <c r="S218" s="273"/>
      <c r="T218" s="290">
        <v>2</v>
      </c>
      <c r="U218" s="19">
        <f>1.15*2.1</f>
        <v>2.42</v>
      </c>
      <c r="V218" s="106">
        <f>U218*T218</f>
        <v>4.84</v>
      </c>
      <c r="W218" s="107"/>
      <c r="X218" s="9"/>
      <c r="Y218" s="220">
        <f>W218+X218</f>
        <v>0</v>
      </c>
      <c r="Z218" s="221">
        <f>T218*W218</f>
        <v>0</v>
      </c>
      <c r="AA218" s="222">
        <f>T218*X218</f>
        <v>0</v>
      </c>
      <c r="AB218" s="223">
        <f>Z218+AA218</f>
        <v>0</v>
      </c>
      <c r="AC218" s="193" t="s">
        <v>125</v>
      </c>
      <c r="AD218" s="48"/>
    </row>
    <row r="219" spans="1:30" s="24" customFormat="1" ht="189.75" customHeight="1" outlineLevel="1" x14ac:dyDescent="0.25">
      <c r="A219" s="38" t="s">
        <v>324</v>
      </c>
      <c r="B219" s="39"/>
      <c r="C219" s="105" t="s">
        <v>129</v>
      </c>
      <c r="D219" s="268"/>
      <c r="E219" s="269">
        <v>1</v>
      </c>
      <c r="F219" s="269"/>
      <c r="G219" s="269"/>
      <c r="H219" s="269"/>
      <c r="I219" s="269"/>
      <c r="J219" s="269"/>
      <c r="K219" s="269"/>
      <c r="L219" s="269"/>
      <c r="M219" s="269"/>
      <c r="N219" s="269"/>
      <c r="O219" s="269"/>
      <c r="P219" s="269"/>
      <c r="Q219" s="269"/>
      <c r="R219" s="269"/>
      <c r="S219" s="270"/>
      <c r="T219" s="291">
        <v>1</v>
      </c>
      <c r="U219" s="19">
        <f>1.15*2.1</f>
        <v>2.42</v>
      </c>
      <c r="V219" s="106">
        <f>U219*T219</f>
        <v>2.42</v>
      </c>
      <c r="W219" s="107"/>
      <c r="X219" s="9"/>
      <c r="Y219" s="220">
        <f t="shared" ref="Y219:Y220" si="235">W219+X219</f>
        <v>0</v>
      </c>
      <c r="Z219" s="221">
        <f t="shared" ref="Z219:Z220" si="236">T219*W219</f>
        <v>0</v>
      </c>
      <c r="AA219" s="222">
        <f t="shared" ref="AA219:AA220" si="237">T219*X219</f>
        <v>0</v>
      </c>
      <c r="AB219" s="223">
        <f t="shared" ref="AB219:AB220" si="238">Z219+AA219</f>
        <v>0</v>
      </c>
      <c r="AC219" s="193" t="s">
        <v>128</v>
      </c>
      <c r="AD219" s="48"/>
    </row>
    <row r="220" spans="1:30" s="24" customFormat="1" ht="192" customHeight="1" outlineLevel="1" x14ac:dyDescent="0.25">
      <c r="A220" s="38" t="s">
        <v>325</v>
      </c>
      <c r="B220" s="39"/>
      <c r="C220" s="105" t="s">
        <v>132</v>
      </c>
      <c r="D220" s="268">
        <v>10</v>
      </c>
      <c r="E220" s="269">
        <v>10</v>
      </c>
      <c r="F220" s="269">
        <v>10</v>
      </c>
      <c r="G220" s="269"/>
      <c r="H220" s="269"/>
      <c r="I220" s="269"/>
      <c r="J220" s="269"/>
      <c r="K220" s="269"/>
      <c r="L220" s="269"/>
      <c r="M220" s="269"/>
      <c r="N220" s="269"/>
      <c r="O220" s="269"/>
      <c r="P220" s="269"/>
      <c r="Q220" s="269"/>
      <c r="R220" s="269"/>
      <c r="S220" s="270"/>
      <c r="T220" s="290">
        <v>30</v>
      </c>
      <c r="U220" s="19">
        <f>1.2*2.1</f>
        <v>2.52</v>
      </c>
      <c r="V220" s="106">
        <f>U220*T220</f>
        <v>75.599999999999994</v>
      </c>
      <c r="W220" s="107"/>
      <c r="X220" s="9"/>
      <c r="Y220" s="220">
        <f t="shared" si="235"/>
        <v>0</v>
      </c>
      <c r="Z220" s="221">
        <f t="shared" si="236"/>
        <v>0</v>
      </c>
      <c r="AA220" s="222">
        <f t="shared" si="237"/>
        <v>0</v>
      </c>
      <c r="AB220" s="223">
        <f t="shared" si="238"/>
        <v>0</v>
      </c>
      <c r="AC220" s="174" t="s">
        <v>131</v>
      </c>
      <c r="AD220" s="48"/>
    </row>
    <row r="221" spans="1:30" s="30" customFormat="1" ht="23.1" customHeight="1" outlineLevel="1" x14ac:dyDescent="0.25">
      <c r="A221" s="33" t="s">
        <v>326</v>
      </c>
      <c r="B221" s="31"/>
      <c r="C221" s="103" t="s">
        <v>4</v>
      </c>
      <c r="D221" s="265"/>
      <c r="E221" s="266"/>
      <c r="F221" s="266"/>
      <c r="G221" s="266"/>
      <c r="H221" s="266"/>
      <c r="I221" s="266"/>
      <c r="J221" s="266"/>
      <c r="K221" s="266"/>
      <c r="L221" s="266"/>
      <c r="M221" s="266"/>
      <c r="N221" s="266"/>
      <c r="O221" s="266"/>
      <c r="P221" s="266"/>
      <c r="Q221" s="266"/>
      <c r="R221" s="266"/>
      <c r="S221" s="267"/>
      <c r="T221" s="289"/>
      <c r="U221" s="104"/>
      <c r="V221" s="35"/>
      <c r="W221" s="31"/>
      <c r="X221" s="34"/>
      <c r="Y221" s="216"/>
      <c r="Z221" s="217"/>
      <c r="AA221" s="218"/>
      <c r="AB221" s="219"/>
      <c r="AC221" s="184"/>
    </row>
    <row r="222" spans="1:30" s="24" customFormat="1" ht="191.25" customHeight="1" outlineLevel="1" x14ac:dyDescent="0.25">
      <c r="A222" s="38" t="s">
        <v>327</v>
      </c>
      <c r="B222" s="39"/>
      <c r="C222" s="105" t="s">
        <v>119</v>
      </c>
      <c r="D222" s="268">
        <v>5</v>
      </c>
      <c r="E222" s="269">
        <v>5</v>
      </c>
      <c r="F222" s="269">
        <v>5</v>
      </c>
      <c r="G222" s="269"/>
      <c r="H222" s="269"/>
      <c r="I222" s="269"/>
      <c r="J222" s="269"/>
      <c r="K222" s="269"/>
      <c r="L222" s="269"/>
      <c r="M222" s="269"/>
      <c r="N222" s="269"/>
      <c r="O222" s="269"/>
      <c r="P222" s="269"/>
      <c r="Q222" s="269"/>
      <c r="R222" s="269"/>
      <c r="S222" s="270"/>
      <c r="T222" s="291">
        <v>15</v>
      </c>
      <c r="U222" s="19">
        <f>1.15*2.1</f>
        <v>2.42</v>
      </c>
      <c r="V222" s="106">
        <f>U222*T222</f>
        <v>36.299999999999997</v>
      </c>
      <c r="W222" s="107"/>
      <c r="X222" s="9"/>
      <c r="Y222" s="220">
        <f t="shared" ref="Y222" si="239">W222+X222</f>
        <v>0</v>
      </c>
      <c r="Z222" s="221">
        <f t="shared" ref="Z222" si="240">T222*W222</f>
        <v>0</v>
      </c>
      <c r="AA222" s="222">
        <f t="shared" ref="AA222" si="241">T222*X222</f>
        <v>0</v>
      </c>
      <c r="AB222" s="223">
        <f t="shared" ref="AB222" si="242">Z222+AA222</f>
        <v>0</v>
      </c>
      <c r="AC222" s="195" t="s">
        <v>121</v>
      </c>
      <c r="AD222" s="48"/>
    </row>
    <row r="223" spans="1:30" s="24" customFormat="1" ht="94.5" customHeight="1" outlineLevel="1" x14ac:dyDescent="0.25">
      <c r="A223" s="38" t="s">
        <v>328</v>
      </c>
      <c r="B223" s="39"/>
      <c r="C223" s="105" t="s">
        <v>135</v>
      </c>
      <c r="D223" s="268">
        <v>1</v>
      </c>
      <c r="E223" s="269"/>
      <c r="F223" s="269"/>
      <c r="G223" s="269"/>
      <c r="H223" s="269"/>
      <c r="I223" s="269"/>
      <c r="J223" s="269"/>
      <c r="K223" s="269"/>
      <c r="L223" s="269"/>
      <c r="M223" s="269"/>
      <c r="N223" s="269"/>
      <c r="O223" s="269"/>
      <c r="P223" s="269"/>
      <c r="Q223" s="269"/>
      <c r="R223" s="269"/>
      <c r="S223" s="270"/>
      <c r="T223" s="290">
        <v>1</v>
      </c>
      <c r="U223" s="19">
        <f t="shared" ref="U223:U224" si="243">1.4*2.1</f>
        <v>2.94</v>
      </c>
      <c r="V223" s="106">
        <f>U223*T223</f>
        <v>2.94</v>
      </c>
      <c r="W223" s="107"/>
      <c r="X223" s="9"/>
      <c r="Y223" s="220">
        <f t="shared" ref="Y223:Y224" si="244">W223+X223</f>
        <v>0</v>
      </c>
      <c r="Z223" s="221">
        <f t="shared" ref="Z223:Z224" si="245">T223*W223</f>
        <v>0</v>
      </c>
      <c r="AA223" s="222">
        <f t="shared" ref="AA223:AA224" si="246">T223*X223</f>
        <v>0</v>
      </c>
      <c r="AB223" s="223">
        <f t="shared" ref="AB223:AB224" si="247">Z223+AA223</f>
        <v>0</v>
      </c>
      <c r="AC223" s="425" t="s">
        <v>120</v>
      </c>
      <c r="AD223" s="48"/>
    </row>
    <row r="224" spans="1:30" s="24" customFormat="1" ht="94.5" customHeight="1" outlineLevel="1" x14ac:dyDescent="0.25">
      <c r="A224" s="38" t="s">
        <v>329</v>
      </c>
      <c r="B224" s="39"/>
      <c r="C224" s="105" t="s">
        <v>136</v>
      </c>
      <c r="D224" s="268"/>
      <c r="E224" s="269">
        <v>1</v>
      </c>
      <c r="F224" s="269">
        <v>1</v>
      </c>
      <c r="G224" s="269"/>
      <c r="H224" s="269"/>
      <c r="I224" s="269"/>
      <c r="J224" s="269"/>
      <c r="K224" s="269"/>
      <c r="L224" s="269"/>
      <c r="M224" s="269"/>
      <c r="N224" s="269"/>
      <c r="O224" s="269"/>
      <c r="P224" s="269"/>
      <c r="Q224" s="269"/>
      <c r="R224" s="269"/>
      <c r="S224" s="270"/>
      <c r="T224" s="290">
        <v>2</v>
      </c>
      <c r="U224" s="19">
        <f t="shared" si="243"/>
        <v>2.94</v>
      </c>
      <c r="V224" s="106">
        <f t="shared" ref="V224" si="248">U224*T224</f>
        <v>5.88</v>
      </c>
      <c r="W224" s="107"/>
      <c r="X224" s="9"/>
      <c r="Y224" s="220">
        <f t="shared" si="244"/>
        <v>0</v>
      </c>
      <c r="Z224" s="221">
        <f t="shared" si="245"/>
        <v>0</v>
      </c>
      <c r="AA224" s="222">
        <f t="shared" si="246"/>
        <v>0</v>
      </c>
      <c r="AB224" s="223">
        <f t="shared" si="247"/>
        <v>0</v>
      </c>
      <c r="AC224" s="433"/>
      <c r="AD224" s="48"/>
    </row>
    <row r="225" spans="1:30" s="24" customFormat="1" ht="206.25" customHeight="1" outlineLevel="1" x14ac:dyDescent="0.25">
      <c r="A225" s="38" t="s">
        <v>330</v>
      </c>
      <c r="B225" s="39"/>
      <c r="C225" s="105" t="s">
        <v>198</v>
      </c>
      <c r="D225" s="268"/>
      <c r="E225" s="269">
        <v>1</v>
      </c>
      <c r="F225" s="269"/>
      <c r="G225" s="269"/>
      <c r="H225" s="269"/>
      <c r="I225" s="269"/>
      <c r="J225" s="269"/>
      <c r="K225" s="269"/>
      <c r="L225" s="269"/>
      <c r="M225" s="269"/>
      <c r="N225" s="269"/>
      <c r="O225" s="269"/>
      <c r="P225" s="269"/>
      <c r="Q225" s="269"/>
      <c r="R225" s="269"/>
      <c r="S225" s="270"/>
      <c r="T225" s="290">
        <v>1</v>
      </c>
      <c r="U225" s="19">
        <f>1.4*2.1</f>
        <v>2.94</v>
      </c>
      <c r="V225" s="106">
        <f>U225*T225</f>
        <v>2.94</v>
      </c>
      <c r="W225" s="107"/>
      <c r="X225" s="9"/>
      <c r="Y225" s="220">
        <f t="shared" ref="Y225" si="249">W225+X225</f>
        <v>0</v>
      </c>
      <c r="Z225" s="221">
        <f t="shared" ref="Z225" si="250">T225*W225</f>
        <v>0</v>
      </c>
      <c r="AA225" s="222">
        <f t="shared" ref="AA225" si="251">T225*X225</f>
        <v>0</v>
      </c>
      <c r="AB225" s="223">
        <f t="shared" ref="AB225" si="252">Z225+AA225</f>
        <v>0</v>
      </c>
      <c r="AC225" s="187" t="s">
        <v>205</v>
      </c>
      <c r="AD225" s="48"/>
    </row>
    <row r="226" spans="1:30" s="30" customFormat="1" ht="23.1" customHeight="1" outlineLevel="1" x14ac:dyDescent="0.25">
      <c r="A226" s="33" t="s">
        <v>347</v>
      </c>
      <c r="B226" s="31"/>
      <c r="C226" s="103" t="s">
        <v>19</v>
      </c>
      <c r="D226" s="265"/>
      <c r="E226" s="266"/>
      <c r="F226" s="266"/>
      <c r="G226" s="266"/>
      <c r="H226" s="266"/>
      <c r="I226" s="266"/>
      <c r="J226" s="266"/>
      <c r="K226" s="266"/>
      <c r="L226" s="266"/>
      <c r="M226" s="266"/>
      <c r="N226" s="266"/>
      <c r="O226" s="266"/>
      <c r="P226" s="266"/>
      <c r="Q226" s="266"/>
      <c r="R226" s="266"/>
      <c r="S226" s="267"/>
      <c r="T226" s="289"/>
      <c r="U226" s="104"/>
      <c r="V226" s="35"/>
      <c r="W226" s="31"/>
      <c r="X226" s="34"/>
      <c r="Y226" s="216"/>
      <c r="Z226" s="217"/>
      <c r="AA226" s="218"/>
      <c r="AB226" s="219"/>
      <c r="AC226" s="184"/>
    </row>
    <row r="227" spans="1:30" s="24" customFormat="1" ht="211.5" customHeight="1" outlineLevel="1" x14ac:dyDescent="0.25">
      <c r="A227" s="38" t="s">
        <v>348</v>
      </c>
      <c r="B227" s="39"/>
      <c r="C227" s="105" t="s">
        <v>124</v>
      </c>
      <c r="D227" s="268"/>
      <c r="E227" s="269">
        <v>1</v>
      </c>
      <c r="F227" s="269"/>
      <c r="G227" s="269"/>
      <c r="H227" s="269"/>
      <c r="I227" s="269"/>
      <c r="J227" s="269"/>
      <c r="K227" s="269"/>
      <c r="L227" s="269"/>
      <c r="M227" s="269"/>
      <c r="N227" s="269"/>
      <c r="O227" s="269"/>
      <c r="P227" s="269"/>
      <c r="Q227" s="269"/>
      <c r="R227" s="269"/>
      <c r="S227" s="270"/>
      <c r="T227" s="290">
        <v>1</v>
      </c>
      <c r="U227" s="19">
        <f>1.15*2.1</f>
        <v>2.42</v>
      </c>
      <c r="V227" s="106">
        <f>U227*T227</f>
        <v>2.42</v>
      </c>
      <c r="W227" s="107"/>
      <c r="X227" s="9"/>
      <c r="Y227" s="220">
        <f>W227+X227</f>
        <v>0</v>
      </c>
      <c r="Z227" s="221">
        <f>T227*W227</f>
        <v>0</v>
      </c>
      <c r="AA227" s="222">
        <f>T227*X227</f>
        <v>0</v>
      </c>
      <c r="AB227" s="223">
        <f>Z227+AA227</f>
        <v>0</v>
      </c>
      <c r="AC227" s="188" t="s">
        <v>139</v>
      </c>
      <c r="AD227" s="48"/>
    </row>
    <row r="228" spans="1:30" s="30" customFormat="1" ht="23.1" customHeight="1" outlineLevel="1" x14ac:dyDescent="0.25">
      <c r="A228" s="33" t="s">
        <v>349</v>
      </c>
      <c r="B228" s="31"/>
      <c r="C228" s="103" t="s">
        <v>26</v>
      </c>
      <c r="D228" s="265"/>
      <c r="E228" s="266"/>
      <c r="F228" s="266"/>
      <c r="G228" s="266"/>
      <c r="H228" s="266"/>
      <c r="I228" s="266"/>
      <c r="J228" s="266"/>
      <c r="K228" s="266"/>
      <c r="L228" s="266"/>
      <c r="M228" s="266"/>
      <c r="N228" s="266"/>
      <c r="O228" s="266"/>
      <c r="P228" s="266"/>
      <c r="Q228" s="266"/>
      <c r="R228" s="266"/>
      <c r="S228" s="267"/>
      <c r="T228" s="289"/>
      <c r="U228" s="104"/>
      <c r="V228" s="35"/>
      <c r="W228" s="31"/>
      <c r="X228" s="34"/>
      <c r="Y228" s="216"/>
      <c r="Z228" s="217"/>
      <c r="AA228" s="218"/>
      <c r="AB228" s="219"/>
      <c r="AC228" s="184"/>
    </row>
    <row r="229" spans="1:30" s="24" customFormat="1" ht="204" customHeight="1" outlineLevel="1" x14ac:dyDescent="0.25">
      <c r="A229" s="38" t="s">
        <v>350</v>
      </c>
      <c r="B229" s="110"/>
      <c r="C229" s="105" t="s">
        <v>116</v>
      </c>
      <c r="D229" s="268">
        <v>5</v>
      </c>
      <c r="E229" s="269">
        <v>5</v>
      </c>
      <c r="F229" s="269">
        <v>5</v>
      </c>
      <c r="G229" s="269"/>
      <c r="H229" s="269"/>
      <c r="I229" s="269"/>
      <c r="J229" s="269"/>
      <c r="K229" s="269"/>
      <c r="L229" s="269"/>
      <c r="M229" s="269"/>
      <c r="N229" s="269"/>
      <c r="O229" s="269"/>
      <c r="P229" s="269"/>
      <c r="Q229" s="269"/>
      <c r="R229" s="269"/>
      <c r="S229" s="270"/>
      <c r="T229" s="290">
        <v>15</v>
      </c>
      <c r="U229" s="19">
        <f>1.4*2.1</f>
        <v>2.94</v>
      </c>
      <c r="V229" s="106">
        <f t="shared" ref="V229:V230" si="253">U229*T229</f>
        <v>44.1</v>
      </c>
      <c r="W229" s="107"/>
      <c r="X229" s="9"/>
      <c r="Y229" s="220">
        <f t="shared" ref="Y229" si="254">W229+X229</f>
        <v>0</v>
      </c>
      <c r="Z229" s="221">
        <f t="shared" ref="Z229" si="255">T229*W229</f>
        <v>0</v>
      </c>
      <c r="AA229" s="222">
        <f t="shared" ref="AA229" si="256">T229*X229</f>
        <v>0</v>
      </c>
      <c r="AB229" s="223">
        <f t="shared" ref="AB229" si="257">Z229+AA229</f>
        <v>0</v>
      </c>
      <c r="AC229" s="175" t="s">
        <v>117</v>
      </c>
      <c r="AD229" s="48"/>
    </row>
    <row r="230" spans="1:30" s="24" customFormat="1" ht="210.75" customHeight="1" outlineLevel="1" x14ac:dyDescent="0.25">
      <c r="A230" s="38" t="s">
        <v>351</v>
      </c>
      <c r="B230" s="110"/>
      <c r="C230" s="105" t="s">
        <v>122</v>
      </c>
      <c r="D230" s="268">
        <v>5</v>
      </c>
      <c r="E230" s="269">
        <v>5</v>
      </c>
      <c r="F230" s="269">
        <v>5</v>
      </c>
      <c r="G230" s="269"/>
      <c r="H230" s="269"/>
      <c r="I230" s="269"/>
      <c r="J230" s="269"/>
      <c r="K230" s="269"/>
      <c r="L230" s="269"/>
      <c r="M230" s="269"/>
      <c r="N230" s="269"/>
      <c r="O230" s="269"/>
      <c r="P230" s="269"/>
      <c r="Q230" s="269"/>
      <c r="R230" s="269"/>
      <c r="S230" s="270"/>
      <c r="T230" s="290">
        <v>15</v>
      </c>
      <c r="U230" s="19">
        <f>1.55*2.1</f>
        <v>3.26</v>
      </c>
      <c r="V230" s="106">
        <f t="shared" si="253"/>
        <v>48.9</v>
      </c>
      <c r="W230" s="107"/>
      <c r="X230" s="9"/>
      <c r="Y230" s="220">
        <f t="shared" ref="Y230" si="258">W230+X230</f>
        <v>0</v>
      </c>
      <c r="Z230" s="221">
        <f t="shared" ref="Z230" si="259">T230*W230</f>
        <v>0</v>
      </c>
      <c r="AA230" s="222">
        <f t="shared" ref="AA230" si="260">T230*X230</f>
        <v>0</v>
      </c>
      <c r="AB230" s="223">
        <f t="shared" ref="AB230" si="261">Z230+AA230</f>
        <v>0</v>
      </c>
      <c r="AC230" s="187" t="s">
        <v>123</v>
      </c>
      <c r="AD230" s="48"/>
    </row>
    <row r="231" spans="1:30" s="29" customFormat="1" ht="23.1" customHeight="1" x14ac:dyDescent="0.25">
      <c r="A231" s="54" t="s">
        <v>220</v>
      </c>
      <c r="B231" s="55"/>
      <c r="C231" s="91" t="s">
        <v>352</v>
      </c>
      <c r="D231" s="259"/>
      <c r="E231" s="260"/>
      <c r="F231" s="260"/>
      <c r="G231" s="260"/>
      <c r="H231" s="260"/>
      <c r="I231" s="260"/>
      <c r="J231" s="260"/>
      <c r="K231" s="260"/>
      <c r="L231" s="260"/>
      <c r="M231" s="260"/>
      <c r="N231" s="260"/>
      <c r="O231" s="260"/>
      <c r="P231" s="260"/>
      <c r="Q231" s="260"/>
      <c r="R231" s="260"/>
      <c r="S231" s="261"/>
      <c r="T231" s="54"/>
      <c r="U231" s="56"/>
      <c r="V231" s="101"/>
      <c r="W231" s="55"/>
      <c r="X231" s="56"/>
      <c r="Y231" s="208"/>
      <c r="Z231" s="209">
        <f>Z232+Z246</f>
        <v>0</v>
      </c>
      <c r="AA231" s="210">
        <f>AA232+AA246</f>
        <v>0</v>
      </c>
      <c r="AB231" s="211">
        <f>Z231+AA231</f>
        <v>0</v>
      </c>
      <c r="AC231" s="182"/>
    </row>
    <row r="232" spans="1:30" s="30" customFormat="1" ht="23.1" customHeight="1" x14ac:dyDescent="0.25">
      <c r="A232" s="245" t="s">
        <v>221</v>
      </c>
      <c r="B232" s="40"/>
      <c r="C232" s="97" t="s">
        <v>7</v>
      </c>
      <c r="D232" s="262"/>
      <c r="E232" s="263"/>
      <c r="F232" s="263"/>
      <c r="G232" s="263"/>
      <c r="H232" s="263"/>
      <c r="I232" s="263"/>
      <c r="J232" s="263"/>
      <c r="K232" s="263"/>
      <c r="L232" s="263"/>
      <c r="M232" s="263"/>
      <c r="N232" s="263"/>
      <c r="O232" s="263"/>
      <c r="P232" s="263"/>
      <c r="Q232" s="263"/>
      <c r="R232" s="263"/>
      <c r="S232" s="264"/>
      <c r="T232" s="288"/>
      <c r="U232" s="98"/>
      <c r="V232" s="102"/>
      <c r="W232" s="40"/>
      <c r="X232" s="37"/>
      <c r="Y232" s="212"/>
      <c r="Z232" s="213">
        <f>SUM(Z233:Z245)</f>
        <v>0</v>
      </c>
      <c r="AA232" s="214">
        <f>SUM(AA233:AA245)</f>
        <v>0</v>
      </c>
      <c r="AB232" s="215">
        <f>Z232+AA232</f>
        <v>0</v>
      </c>
      <c r="AC232" s="183"/>
    </row>
    <row r="233" spans="1:30" s="30" customFormat="1" ht="23.1" customHeight="1" outlineLevel="1" x14ac:dyDescent="0.25">
      <c r="A233" s="33" t="s">
        <v>353</v>
      </c>
      <c r="B233" s="31"/>
      <c r="C233" s="103" t="s">
        <v>1</v>
      </c>
      <c r="D233" s="265"/>
      <c r="E233" s="266"/>
      <c r="F233" s="266"/>
      <c r="G233" s="266"/>
      <c r="H233" s="266"/>
      <c r="I233" s="266"/>
      <c r="J233" s="266"/>
      <c r="K233" s="266"/>
      <c r="L233" s="266"/>
      <c r="M233" s="266"/>
      <c r="N233" s="266"/>
      <c r="O233" s="266"/>
      <c r="P233" s="266"/>
      <c r="Q233" s="266"/>
      <c r="R233" s="266"/>
      <c r="S233" s="267"/>
      <c r="T233" s="289"/>
      <c r="U233" s="104"/>
      <c r="V233" s="35"/>
      <c r="W233" s="31"/>
      <c r="X233" s="34"/>
      <c r="Y233" s="216"/>
      <c r="Z233" s="217"/>
      <c r="AA233" s="218"/>
      <c r="AB233" s="219"/>
      <c r="AC233" s="184"/>
    </row>
    <row r="234" spans="1:30" s="24" customFormat="1" ht="195.75" customHeight="1" outlineLevel="1" x14ac:dyDescent="0.25">
      <c r="A234" s="38" t="s">
        <v>354</v>
      </c>
      <c r="B234" s="39"/>
      <c r="C234" s="105" t="s">
        <v>153</v>
      </c>
      <c r="D234" s="268">
        <v>1</v>
      </c>
      <c r="E234" s="269">
        <v>1</v>
      </c>
      <c r="F234" s="269"/>
      <c r="G234" s="269"/>
      <c r="H234" s="269"/>
      <c r="I234" s="269"/>
      <c r="J234" s="269"/>
      <c r="K234" s="269"/>
      <c r="L234" s="269"/>
      <c r="M234" s="269"/>
      <c r="N234" s="269"/>
      <c r="O234" s="269"/>
      <c r="P234" s="269"/>
      <c r="Q234" s="269"/>
      <c r="R234" s="269"/>
      <c r="S234" s="270"/>
      <c r="T234" s="290">
        <v>2</v>
      </c>
      <c r="U234" s="19">
        <f>1.35*2.1</f>
        <v>2.84</v>
      </c>
      <c r="V234" s="106">
        <f t="shared" ref="V234:V236" si="262">U234*T234</f>
        <v>5.68</v>
      </c>
      <c r="W234" s="107"/>
      <c r="X234" s="9"/>
      <c r="Y234" s="220">
        <f t="shared" ref="Y234" si="263">W234+X234</f>
        <v>0</v>
      </c>
      <c r="Z234" s="221">
        <f t="shared" ref="Z234" si="264">T234*W234</f>
        <v>0</v>
      </c>
      <c r="AA234" s="222">
        <f t="shared" ref="AA234" si="265">T234*X234</f>
        <v>0</v>
      </c>
      <c r="AB234" s="223">
        <f t="shared" ref="AB234" si="266">Z234+AA234</f>
        <v>0</v>
      </c>
      <c r="AC234" s="194" t="s">
        <v>72</v>
      </c>
      <c r="AD234" s="48"/>
    </row>
    <row r="235" spans="1:30" s="24" customFormat="1" ht="91.5" customHeight="1" outlineLevel="1" x14ac:dyDescent="0.25">
      <c r="A235" s="38" t="s">
        <v>355</v>
      </c>
      <c r="B235" s="39"/>
      <c r="C235" s="134" t="s">
        <v>155</v>
      </c>
      <c r="D235" s="271"/>
      <c r="E235" s="272">
        <v>1</v>
      </c>
      <c r="F235" s="272"/>
      <c r="G235" s="272"/>
      <c r="H235" s="272"/>
      <c r="I235" s="272"/>
      <c r="J235" s="272"/>
      <c r="K235" s="272"/>
      <c r="L235" s="272"/>
      <c r="M235" s="272"/>
      <c r="N235" s="272"/>
      <c r="O235" s="272"/>
      <c r="P235" s="272"/>
      <c r="Q235" s="272"/>
      <c r="R235" s="272"/>
      <c r="S235" s="273"/>
      <c r="T235" s="290">
        <v>1</v>
      </c>
      <c r="U235" s="19">
        <f>1.15*2</f>
        <v>2.2999999999999998</v>
      </c>
      <c r="V235" s="106">
        <f t="shared" si="262"/>
        <v>2.2999999999999998</v>
      </c>
      <c r="W235" s="107"/>
      <c r="X235" s="9"/>
      <c r="Y235" s="220">
        <f t="shared" ref="Y235:Y236" si="267">W235+X235</f>
        <v>0</v>
      </c>
      <c r="Z235" s="221">
        <f t="shared" ref="Z235:Z236" si="268">T235*W235</f>
        <v>0</v>
      </c>
      <c r="AA235" s="222">
        <f t="shared" ref="AA235:AA236" si="269">T235*X235</f>
        <v>0</v>
      </c>
      <c r="AB235" s="223">
        <f t="shared" ref="AB235:AB236" si="270">Z235+AA235</f>
        <v>0</v>
      </c>
      <c r="AC235" s="434" t="s">
        <v>73</v>
      </c>
      <c r="AD235" s="48"/>
    </row>
    <row r="236" spans="1:30" s="24" customFormat="1" ht="107.25" customHeight="1" outlineLevel="1" x14ac:dyDescent="0.25">
      <c r="A236" s="38" t="s">
        <v>356</v>
      </c>
      <c r="B236" s="39"/>
      <c r="C236" s="134" t="s">
        <v>156</v>
      </c>
      <c r="D236" s="271">
        <v>1</v>
      </c>
      <c r="E236" s="272">
        <v>1</v>
      </c>
      <c r="F236" s="272">
        <v>2</v>
      </c>
      <c r="G236" s="272"/>
      <c r="H236" s="272"/>
      <c r="I236" s="272"/>
      <c r="J236" s="272"/>
      <c r="K236" s="272"/>
      <c r="L236" s="272"/>
      <c r="M236" s="272"/>
      <c r="N236" s="272"/>
      <c r="O236" s="272"/>
      <c r="P236" s="272"/>
      <c r="Q236" s="272"/>
      <c r="R236" s="272"/>
      <c r="S236" s="273"/>
      <c r="T236" s="290">
        <v>4</v>
      </c>
      <c r="U236" s="19">
        <f>1.15*2</f>
        <v>2.2999999999999998</v>
      </c>
      <c r="V236" s="106">
        <f t="shared" si="262"/>
        <v>9.1999999999999993</v>
      </c>
      <c r="W236" s="107"/>
      <c r="X236" s="9"/>
      <c r="Y236" s="220">
        <f t="shared" si="267"/>
        <v>0</v>
      </c>
      <c r="Z236" s="221">
        <f t="shared" si="268"/>
        <v>0</v>
      </c>
      <c r="AA236" s="222">
        <f t="shared" si="269"/>
        <v>0</v>
      </c>
      <c r="AB236" s="223">
        <f t="shared" si="270"/>
        <v>0</v>
      </c>
      <c r="AC236" s="435"/>
      <c r="AD236" s="48"/>
    </row>
    <row r="237" spans="1:30" s="30" customFormat="1" ht="23.1" customHeight="1" outlineLevel="1" x14ac:dyDescent="0.25">
      <c r="A237" s="33" t="s">
        <v>357</v>
      </c>
      <c r="B237" s="31"/>
      <c r="C237" s="103" t="s">
        <v>4</v>
      </c>
      <c r="D237" s="265"/>
      <c r="E237" s="266"/>
      <c r="F237" s="266"/>
      <c r="G237" s="266"/>
      <c r="H237" s="266"/>
      <c r="I237" s="266"/>
      <c r="J237" s="266"/>
      <c r="K237" s="266"/>
      <c r="L237" s="266"/>
      <c r="M237" s="266"/>
      <c r="N237" s="266"/>
      <c r="O237" s="266"/>
      <c r="P237" s="266"/>
      <c r="Q237" s="266"/>
      <c r="R237" s="266"/>
      <c r="S237" s="267"/>
      <c r="T237" s="289"/>
      <c r="U237" s="104"/>
      <c r="V237" s="35"/>
      <c r="W237" s="31"/>
      <c r="X237" s="34"/>
      <c r="Y237" s="216"/>
      <c r="Z237" s="217"/>
      <c r="AA237" s="218"/>
      <c r="AB237" s="219"/>
      <c r="AC237" s="184"/>
    </row>
    <row r="238" spans="1:30" s="24" customFormat="1" ht="102" customHeight="1" outlineLevel="1" x14ac:dyDescent="0.25">
      <c r="A238" s="38" t="s">
        <v>358</v>
      </c>
      <c r="B238" s="177"/>
      <c r="C238" s="134" t="s">
        <v>230</v>
      </c>
      <c r="D238" s="271"/>
      <c r="E238" s="272">
        <v>1</v>
      </c>
      <c r="F238" s="272"/>
      <c r="G238" s="272"/>
      <c r="H238" s="272"/>
      <c r="I238" s="272"/>
      <c r="J238" s="272"/>
      <c r="K238" s="272"/>
      <c r="L238" s="272"/>
      <c r="M238" s="272"/>
      <c r="N238" s="272"/>
      <c r="O238" s="272"/>
      <c r="P238" s="272"/>
      <c r="Q238" s="272"/>
      <c r="R238" s="272"/>
      <c r="S238" s="273"/>
      <c r="T238" s="290">
        <v>1</v>
      </c>
      <c r="U238" s="19">
        <f>1.4*2.1</f>
        <v>2.94</v>
      </c>
      <c r="V238" s="106">
        <f t="shared" ref="V238:V241" si="271">U238*T238</f>
        <v>2.94</v>
      </c>
      <c r="W238" s="107"/>
      <c r="X238" s="9"/>
      <c r="Y238" s="220">
        <f t="shared" ref="Y238" si="272">W238+X238</f>
        <v>0</v>
      </c>
      <c r="Z238" s="221">
        <f t="shared" ref="Z238" si="273">T238*W238</f>
        <v>0</v>
      </c>
      <c r="AA238" s="222">
        <f t="shared" ref="AA238" si="274">T238*X238</f>
        <v>0</v>
      </c>
      <c r="AB238" s="223">
        <f t="shared" ref="AB238" si="275">Z238+AA238</f>
        <v>0</v>
      </c>
      <c r="AC238" s="425" t="s">
        <v>137</v>
      </c>
      <c r="AD238" s="48"/>
    </row>
    <row r="239" spans="1:30" s="24" customFormat="1" ht="102" customHeight="1" outlineLevel="1" x14ac:dyDescent="0.25">
      <c r="A239" s="38" t="s">
        <v>359</v>
      </c>
      <c r="B239" s="39"/>
      <c r="C239" s="105" t="s">
        <v>204</v>
      </c>
      <c r="D239" s="268">
        <v>1</v>
      </c>
      <c r="E239" s="269"/>
      <c r="F239" s="269">
        <v>1</v>
      </c>
      <c r="G239" s="269"/>
      <c r="H239" s="269"/>
      <c r="I239" s="269"/>
      <c r="J239" s="269"/>
      <c r="K239" s="269"/>
      <c r="L239" s="269"/>
      <c r="M239" s="269"/>
      <c r="N239" s="269"/>
      <c r="O239" s="269"/>
      <c r="P239" s="269"/>
      <c r="Q239" s="269"/>
      <c r="R239" s="269"/>
      <c r="S239" s="270"/>
      <c r="T239" s="290">
        <v>2</v>
      </c>
      <c r="U239" s="19">
        <f>1.55*2.1</f>
        <v>3.26</v>
      </c>
      <c r="V239" s="106">
        <f t="shared" si="271"/>
        <v>6.52</v>
      </c>
      <c r="W239" s="107"/>
      <c r="X239" s="9"/>
      <c r="Y239" s="220">
        <f t="shared" ref="Y239:Y241" si="276">W239+X239</f>
        <v>0</v>
      </c>
      <c r="Z239" s="221">
        <f t="shared" ref="Z239:Z241" si="277">T239*W239</f>
        <v>0</v>
      </c>
      <c r="AA239" s="222">
        <f t="shared" ref="AA239:AA241" si="278">T239*X239</f>
        <v>0</v>
      </c>
      <c r="AB239" s="223">
        <f t="shared" ref="AB239:AB241" si="279">Z239+AA239</f>
        <v>0</v>
      </c>
      <c r="AC239" s="426"/>
      <c r="AD239" s="48"/>
    </row>
    <row r="240" spans="1:30" s="24" customFormat="1" ht="87" customHeight="1" outlineLevel="1" x14ac:dyDescent="0.25">
      <c r="A240" s="38" t="s">
        <v>360</v>
      </c>
      <c r="B240" s="39"/>
      <c r="C240" s="105" t="s">
        <v>140</v>
      </c>
      <c r="D240" s="268"/>
      <c r="E240" s="269"/>
      <c r="F240" s="269">
        <v>1</v>
      </c>
      <c r="G240" s="269"/>
      <c r="H240" s="269"/>
      <c r="I240" s="269"/>
      <c r="J240" s="269"/>
      <c r="K240" s="269"/>
      <c r="L240" s="269"/>
      <c r="M240" s="269"/>
      <c r="N240" s="269"/>
      <c r="O240" s="269"/>
      <c r="P240" s="269"/>
      <c r="Q240" s="269"/>
      <c r="R240" s="269"/>
      <c r="S240" s="270"/>
      <c r="T240" s="290">
        <v>1</v>
      </c>
      <c r="U240" s="19">
        <f>1.4*2.1</f>
        <v>2.94</v>
      </c>
      <c r="V240" s="106">
        <f t="shared" si="271"/>
        <v>2.94</v>
      </c>
      <c r="W240" s="107"/>
      <c r="X240" s="9"/>
      <c r="Y240" s="220">
        <f t="shared" si="276"/>
        <v>0</v>
      </c>
      <c r="Z240" s="221">
        <f t="shared" si="277"/>
        <v>0</v>
      </c>
      <c r="AA240" s="222">
        <f t="shared" si="278"/>
        <v>0</v>
      </c>
      <c r="AB240" s="223">
        <f t="shared" si="279"/>
        <v>0</v>
      </c>
      <c r="AC240" s="425" t="s">
        <v>142</v>
      </c>
      <c r="AD240" s="48"/>
    </row>
    <row r="241" spans="1:30" s="24" customFormat="1" ht="111.75" customHeight="1" outlineLevel="1" x14ac:dyDescent="0.25">
      <c r="A241" s="38" t="s">
        <v>361</v>
      </c>
      <c r="B241" s="39"/>
      <c r="C241" s="105" t="s">
        <v>141</v>
      </c>
      <c r="D241" s="268">
        <v>1</v>
      </c>
      <c r="E241" s="269">
        <v>1</v>
      </c>
      <c r="F241" s="269"/>
      <c r="G241" s="269"/>
      <c r="H241" s="269"/>
      <c r="I241" s="269"/>
      <c r="J241" s="269"/>
      <c r="K241" s="269"/>
      <c r="L241" s="269"/>
      <c r="M241" s="269"/>
      <c r="N241" s="269"/>
      <c r="O241" s="269"/>
      <c r="P241" s="269"/>
      <c r="Q241" s="269"/>
      <c r="R241" s="269"/>
      <c r="S241" s="270"/>
      <c r="T241" s="290">
        <v>2</v>
      </c>
      <c r="U241" s="19">
        <f>1.4*2.1</f>
        <v>2.94</v>
      </c>
      <c r="V241" s="106">
        <f t="shared" si="271"/>
        <v>5.88</v>
      </c>
      <c r="W241" s="107"/>
      <c r="X241" s="9"/>
      <c r="Y241" s="220">
        <f t="shared" si="276"/>
        <v>0</v>
      </c>
      <c r="Z241" s="221">
        <f t="shared" si="277"/>
        <v>0</v>
      </c>
      <c r="AA241" s="222">
        <f t="shared" si="278"/>
        <v>0</v>
      </c>
      <c r="AB241" s="223">
        <f t="shared" si="279"/>
        <v>0</v>
      </c>
      <c r="AC241" s="433"/>
      <c r="AD241" s="48"/>
    </row>
    <row r="242" spans="1:30" s="30" customFormat="1" ht="23.1" customHeight="1" outlineLevel="1" x14ac:dyDescent="0.25">
      <c r="A242" s="33" t="s">
        <v>362</v>
      </c>
      <c r="B242" s="31"/>
      <c r="C242" s="103" t="s">
        <v>2</v>
      </c>
      <c r="D242" s="265"/>
      <c r="E242" s="266"/>
      <c r="F242" s="266"/>
      <c r="G242" s="266"/>
      <c r="H242" s="266"/>
      <c r="I242" s="266"/>
      <c r="J242" s="266"/>
      <c r="K242" s="266"/>
      <c r="L242" s="266"/>
      <c r="M242" s="266"/>
      <c r="N242" s="266"/>
      <c r="O242" s="266"/>
      <c r="P242" s="266"/>
      <c r="Q242" s="266"/>
      <c r="R242" s="266"/>
      <c r="S242" s="267"/>
      <c r="T242" s="289"/>
      <c r="U242" s="104"/>
      <c r="V242" s="35"/>
      <c r="W242" s="31"/>
      <c r="X242" s="34"/>
      <c r="Y242" s="216"/>
      <c r="Z242" s="217"/>
      <c r="AA242" s="218"/>
      <c r="AB242" s="219"/>
      <c r="AC242" s="184"/>
    </row>
    <row r="243" spans="1:30" s="24" customFormat="1" ht="195" customHeight="1" outlineLevel="1" x14ac:dyDescent="0.25">
      <c r="A243" s="38" t="s">
        <v>363</v>
      </c>
      <c r="B243" s="39"/>
      <c r="C243" s="134" t="s">
        <v>146</v>
      </c>
      <c r="D243" s="271"/>
      <c r="E243" s="272"/>
      <c r="F243" s="272">
        <v>1</v>
      </c>
      <c r="G243" s="272"/>
      <c r="H243" s="272"/>
      <c r="I243" s="272"/>
      <c r="J243" s="272"/>
      <c r="K243" s="272"/>
      <c r="L243" s="272"/>
      <c r="M243" s="272"/>
      <c r="N243" s="272"/>
      <c r="O243" s="272"/>
      <c r="P243" s="272"/>
      <c r="Q243" s="272"/>
      <c r="R243" s="272"/>
      <c r="S243" s="273"/>
      <c r="T243" s="290">
        <v>1</v>
      </c>
      <c r="U243" s="19">
        <f>1.35*2.1</f>
        <v>2.84</v>
      </c>
      <c r="V243" s="106">
        <f>U243*T243</f>
        <v>2.84</v>
      </c>
      <c r="W243" s="107"/>
      <c r="X243" s="9"/>
      <c r="Y243" s="220">
        <f t="shared" ref="Y243:Y244" si="280">W243+X243</f>
        <v>0</v>
      </c>
      <c r="Z243" s="221">
        <f t="shared" ref="Z243:Z245" si="281">T243*W243</f>
        <v>0</v>
      </c>
      <c r="AA243" s="222">
        <f t="shared" ref="AA243:AA245" si="282">T243*X243</f>
        <v>0</v>
      </c>
      <c r="AB243" s="223">
        <f t="shared" ref="AB243:AB245" si="283">Z243+AA243</f>
        <v>0</v>
      </c>
      <c r="AC243" s="175" t="s">
        <v>148</v>
      </c>
      <c r="AD243" s="48"/>
    </row>
    <row r="244" spans="1:30" s="24" customFormat="1" ht="205.5" customHeight="1" outlineLevel="1" x14ac:dyDescent="0.25">
      <c r="A244" s="38" t="s">
        <v>364</v>
      </c>
      <c r="B244" s="123"/>
      <c r="C244" s="105" t="s">
        <v>150</v>
      </c>
      <c r="D244" s="268"/>
      <c r="E244" s="269"/>
      <c r="F244" s="269">
        <v>1</v>
      </c>
      <c r="G244" s="269"/>
      <c r="H244" s="269"/>
      <c r="I244" s="269"/>
      <c r="J244" s="269"/>
      <c r="K244" s="269"/>
      <c r="L244" s="269"/>
      <c r="M244" s="269"/>
      <c r="N244" s="269"/>
      <c r="O244" s="269"/>
      <c r="P244" s="269"/>
      <c r="Q244" s="269"/>
      <c r="R244" s="269"/>
      <c r="S244" s="270"/>
      <c r="T244" s="290">
        <v>1</v>
      </c>
      <c r="U244" s="19">
        <f>1.15*2.1</f>
        <v>2.42</v>
      </c>
      <c r="V244" s="106">
        <f>U244*T244</f>
        <v>2.42</v>
      </c>
      <c r="W244" s="107"/>
      <c r="X244" s="9"/>
      <c r="Y244" s="220">
        <f t="shared" si="280"/>
        <v>0</v>
      </c>
      <c r="Z244" s="221">
        <f t="shared" si="281"/>
        <v>0</v>
      </c>
      <c r="AA244" s="222">
        <f t="shared" si="282"/>
        <v>0</v>
      </c>
      <c r="AB244" s="223">
        <f t="shared" si="283"/>
        <v>0</v>
      </c>
      <c r="AC244" s="175" t="s">
        <v>149</v>
      </c>
      <c r="AD244" s="48"/>
    </row>
    <row r="245" spans="1:30" s="24" customFormat="1" ht="203.25" customHeight="1" outlineLevel="1" x14ac:dyDescent="0.25">
      <c r="A245" s="38" t="s">
        <v>365</v>
      </c>
      <c r="B245" s="39"/>
      <c r="C245" s="105" t="s">
        <v>228</v>
      </c>
      <c r="D245" s="268"/>
      <c r="E245" s="269">
        <v>1</v>
      </c>
      <c r="F245" s="269">
        <v>1</v>
      </c>
      <c r="G245" s="269"/>
      <c r="H245" s="269"/>
      <c r="I245" s="269"/>
      <c r="J245" s="269"/>
      <c r="K245" s="269"/>
      <c r="L245" s="269"/>
      <c r="M245" s="269"/>
      <c r="N245" s="269"/>
      <c r="O245" s="269"/>
      <c r="P245" s="269"/>
      <c r="Q245" s="269"/>
      <c r="R245" s="269"/>
      <c r="S245" s="270"/>
      <c r="T245" s="291">
        <v>2</v>
      </c>
      <c r="U245" s="19">
        <f>1.2*1.2</f>
        <v>1.44</v>
      </c>
      <c r="V245" s="106">
        <f>U245*T245</f>
        <v>2.88</v>
      </c>
      <c r="W245" s="107"/>
      <c r="X245" s="9"/>
      <c r="Y245" s="220">
        <f>W245+X245</f>
        <v>0</v>
      </c>
      <c r="Z245" s="221">
        <f t="shared" si="281"/>
        <v>0</v>
      </c>
      <c r="AA245" s="222">
        <f t="shared" si="282"/>
        <v>0</v>
      </c>
      <c r="AB245" s="223">
        <f t="shared" si="283"/>
        <v>0</v>
      </c>
      <c r="AC245" s="235" t="s">
        <v>229</v>
      </c>
      <c r="AD245" s="48"/>
    </row>
    <row r="246" spans="1:30" s="30" customFormat="1" ht="23.1" customHeight="1" x14ac:dyDescent="0.25">
      <c r="A246" s="245" t="s">
        <v>222</v>
      </c>
      <c r="B246" s="40"/>
      <c r="C246" s="97" t="s">
        <v>8</v>
      </c>
      <c r="D246" s="262"/>
      <c r="E246" s="263"/>
      <c r="F246" s="263"/>
      <c r="G246" s="263"/>
      <c r="H246" s="263"/>
      <c r="I246" s="263"/>
      <c r="J246" s="263"/>
      <c r="K246" s="263"/>
      <c r="L246" s="263"/>
      <c r="M246" s="263"/>
      <c r="N246" s="263"/>
      <c r="O246" s="263"/>
      <c r="P246" s="263"/>
      <c r="Q246" s="263"/>
      <c r="R246" s="263"/>
      <c r="S246" s="264"/>
      <c r="T246" s="288"/>
      <c r="U246" s="98"/>
      <c r="V246" s="102"/>
      <c r="W246" s="40"/>
      <c r="X246" s="37"/>
      <c r="Y246" s="212"/>
      <c r="Z246" s="213">
        <f>SUM(Z247:Z261)</f>
        <v>0</v>
      </c>
      <c r="AA246" s="214">
        <f>SUM(AA247:AA261)</f>
        <v>0</v>
      </c>
      <c r="AB246" s="215">
        <f>Z246+AA246</f>
        <v>0</v>
      </c>
      <c r="AC246" s="183"/>
    </row>
    <row r="247" spans="1:30" s="30" customFormat="1" ht="23.1" customHeight="1" outlineLevel="1" x14ac:dyDescent="0.25">
      <c r="A247" s="33" t="s">
        <v>366</v>
      </c>
      <c r="B247" s="31"/>
      <c r="C247" s="103" t="s">
        <v>3</v>
      </c>
      <c r="D247" s="265"/>
      <c r="E247" s="266"/>
      <c r="F247" s="266"/>
      <c r="G247" s="266"/>
      <c r="H247" s="266"/>
      <c r="I247" s="266"/>
      <c r="J247" s="266"/>
      <c r="K247" s="266"/>
      <c r="L247" s="266"/>
      <c r="M247" s="266"/>
      <c r="N247" s="266"/>
      <c r="O247" s="266"/>
      <c r="P247" s="266"/>
      <c r="Q247" s="266"/>
      <c r="R247" s="266"/>
      <c r="S247" s="267"/>
      <c r="T247" s="289"/>
      <c r="U247" s="104"/>
      <c r="V247" s="35"/>
      <c r="W247" s="31"/>
      <c r="X247" s="34"/>
      <c r="Y247" s="216"/>
      <c r="Z247" s="217"/>
      <c r="AA247" s="218"/>
      <c r="AB247" s="219"/>
      <c r="AC247" s="184"/>
    </row>
    <row r="248" spans="1:30" s="24" customFormat="1" ht="194.25" customHeight="1" outlineLevel="1" x14ac:dyDescent="0.25">
      <c r="A248" s="38" t="s">
        <v>367</v>
      </c>
      <c r="B248" s="39"/>
      <c r="C248" s="105" t="s">
        <v>127</v>
      </c>
      <c r="D248" s="268"/>
      <c r="E248" s="269"/>
      <c r="F248" s="269">
        <v>2</v>
      </c>
      <c r="G248" s="269"/>
      <c r="H248" s="269"/>
      <c r="I248" s="269"/>
      <c r="J248" s="269"/>
      <c r="K248" s="269"/>
      <c r="L248" s="269"/>
      <c r="M248" s="269"/>
      <c r="N248" s="269"/>
      <c r="O248" s="269"/>
      <c r="P248" s="269"/>
      <c r="Q248" s="269"/>
      <c r="R248" s="269"/>
      <c r="S248" s="270"/>
      <c r="T248" s="290">
        <v>2</v>
      </c>
      <c r="U248" s="19">
        <f>1.15*2.1</f>
        <v>2.42</v>
      </c>
      <c r="V248" s="106">
        <f>U248*T248</f>
        <v>4.84</v>
      </c>
      <c r="W248" s="107"/>
      <c r="X248" s="9"/>
      <c r="Y248" s="220">
        <f>W248+X248</f>
        <v>0</v>
      </c>
      <c r="Z248" s="221">
        <f>T248*W248</f>
        <v>0</v>
      </c>
      <c r="AA248" s="222">
        <f>T248*X248</f>
        <v>0</v>
      </c>
      <c r="AB248" s="223">
        <f>Z248+AA248</f>
        <v>0</v>
      </c>
      <c r="AC248" s="193" t="s">
        <v>125</v>
      </c>
      <c r="AD248" s="48"/>
    </row>
    <row r="249" spans="1:30" s="24" customFormat="1" ht="191.25" customHeight="1" outlineLevel="1" x14ac:dyDescent="0.25">
      <c r="A249" s="38" t="s">
        <v>368</v>
      </c>
      <c r="B249" s="39"/>
      <c r="C249" s="105" t="s">
        <v>132</v>
      </c>
      <c r="D249" s="268">
        <v>15</v>
      </c>
      <c r="E249" s="269">
        <v>10</v>
      </c>
      <c r="F249" s="269">
        <v>10</v>
      </c>
      <c r="G249" s="269"/>
      <c r="H249" s="269"/>
      <c r="I249" s="269"/>
      <c r="J249" s="269"/>
      <c r="K249" s="269"/>
      <c r="L249" s="269"/>
      <c r="M249" s="269"/>
      <c r="N249" s="269"/>
      <c r="O249" s="269"/>
      <c r="P249" s="269"/>
      <c r="Q249" s="269"/>
      <c r="R249" s="269"/>
      <c r="S249" s="270"/>
      <c r="T249" s="291">
        <v>35</v>
      </c>
      <c r="U249" s="19">
        <f>1.2*2.1</f>
        <v>2.52</v>
      </c>
      <c r="V249" s="106">
        <f>U249*T249</f>
        <v>88.2</v>
      </c>
      <c r="W249" s="107"/>
      <c r="X249" s="9"/>
      <c r="Y249" s="220">
        <f>W249+X249</f>
        <v>0</v>
      </c>
      <c r="Z249" s="221">
        <f>T249*W249</f>
        <v>0</v>
      </c>
      <c r="AA249" s="222">
        <f>T249*X249</f>
        <v>0</v>
      </c>
      <c r="AB249" s="223">
        <f>Z249+AA249</f>
        <v>0</v>
      </c>
      <c r="AC249" s="174" t="s">
        <v>131</v>
      </c>
      <c r="AD249" s="48"/>
    </row>
    <row r="250" spans="1:30" s="30" customFormat="1" ht="23.1" customHeight="1" outlineLevel="1" x14ac:dyDescent="0.25">
      <c r="A250" s="33" t="s">
        <v>369</v>
      </c>
      <c r="B250" s="31"/>
      <c r="C250" s="103" t="s">
        <v>4</v>
      </c>
      <c r="D250" s="265"/>
      <c r="E250" s="266"/>
      <c r="F250" s="266"/>
      <c r="G250" s="266"/>
      <c r="H250" s="266"/>
      <c r="I250" s="266"/>
      <c r="J250" s="266"/>
      <c r="K250" s="266"/>
      <c r="L250" s="266"/>
      <c r="M250" s="266"/>
      <c r="N250" s="266"/>
      <c r="O250" s="266"/>
      <c r="P250" s="266"/>
      <c r="Q250" s="266"/>
      <c r="R250" s="266"/>
      <c r="S250" s="267"/>
      <c r="T250" s="289"/>
      <c r="U250" s="104"/>
      <c r="V250" s="35"/>
      <c r="W250" s="31"/>
      <c r="X250" s="34"/>
      <c r="Y250" s="216"/>
      <c r="Z250" s="217"/>
      <c r="AA250" s="218"/>
      <c r="AB250" s="219"/>
      <c r="AC250" s="184"/>
    </row>
    <row r="251" spans="1:30" s="24" customFormat="1" ht="104.25" customHeight="1" outlineLevel="1" x14ac:dyDescent="0.25">
      <c r="A251" s="38" t="s">
        <v>370</v>
      </c>
      <c r="B251" s="39"/>
      <c r="C251" s="105" t="s">
        <v>118</v>
      </c>
      <c r="D251" s="268"/>
      <c r="E251" s="269">
        <v>5</v>
      </c>
      <c r="F251" s="269">
        <v>5</v>
      </c>
      <c r="G251" s="269"/>
      <c r="H251" s="269"/>
      <c r="I251" s="269"/>
      <c r="J251" s="269"/>
      <c r="K251" s="269"/>
      <c r="L251" s="269"/>
      <c r="M251" s="269"/>
      <c r="N251" s="269"/>
      <c r="O251" s="269"/>
      <c r="P251" s="269"/>
      <c r="Q251" s="269"/>
      <c r="R251" s="269"/>
      <c r="S251" s="270"/>
      <c r="T251" s="291">
        <v>10</v>
      </c>
      <c r="U251" s="19">
        <f>1.15*2.1</f>
        <v>2.42</v>
      </c>
      <c r="V251" s="106">
        <f>U251*T251</f>
        <v>24.2</v>
      </c>
      <c r="W251" s="107"/>
      <c r="X251" s="9"/>
      <c r="Y251" s="220">
        <f t="shared" ref="Y251" si="284">W251+X251</f>
        <v>0</v>
      </c>
      <c r="Z251" s="221">
        <f t="shared" ref="Z251" si="285">T251*W251</f>
        <v>0</v>
      </c>
      <c r="AA251" s="222">
        <f t="shared" ref="AA251" si="286">T251*X251</f>
        <v>0</v>
      </c>
      <c r="AB251" s="223">
        <f t="shared" ref="AB251" si="287">Z251+AA251</f>
        <v>0</v>
      </c>
      <c r="AC251" s="436" t="s">
        <v>121</v>
      </c>
      <c r="AD251" s="48"/>
    </row>
    <row r="252" spans="1:30" s="24" customFormat="1" ht="100.5" customHeight="1" outlineLevel="1" x14ac:dyDescent="0.25">
      <c r="A252" s="38" t="s">
        <v>371</v>
      </c>
      <c r="B252" s="39"/>
      <c r="C252" s="105" t="s">
        <v>119</v>
      </c>
      <c r="D252" s="268">
        <v>5</v>
      </c>
      <c r="E252" s="269"/>
      <c r="F252" s="269"/>
      <c r="G252" s="269"/>
      <c r="H252" s="269"/>
      <c r="I252" s="269"/>
      <c r="J252" s="269"/>
      <c r="K252" s="269"/>
      <c r="L252" s="269"/>
      <c r="M252" s="269"/>
      <c r="N252" s="269"/>
      <c r="O252" s="269"/>
      <c r="P252" s="269"/>
      <c r="Q252" s="269"/>
      <c r="R252" s="269"/>
      <c r="S252" s="270"/>
      <c r="T252" s="291">
        <v>5</v>
      </c>
      <c r="U252" s="19">
        <f>1.15*2.1</f>
        <v>2.42</v>
      </c>
      <c r="V252" s="106">
        <f t="shared" ref="V252:V254" si="288">U252*T252</f>
        <v>12.1</v>
      </c>
      <c r="W252" s="107"/>
      <c r="X252" s="9"/>
      <c r="Y252" s="220">
        <f t="shared" ref="Y252:Y256" si="289">W252+X252</f>
        <v>0</v>
      </c>
      <c r="Z252" s="221">
        <f t="shared" ref="Z252:Z256" si="290">T252*W252</f>
        <v>0</v>
      </c>
      <c r="AA252" s="222">
        <f t="shared" ref="AA252:AA256" si="291">T252*X252</f>
        <v>0</v>
      </c>
      <c r="AB252" s="223">
        <f t="shared" ref="AB252:AB256" si="292">Z252+AA252</f>
        <v>0</v>
      </c>
      <c r="AC252" s="437"/>
      <c r="AD252" s="48"/>
    </row>
    <row r="253" spans="1:30" s="24" customFormat="1" ht="90" customHeight="1" outlineLevel="1" x14ac:dyDescent="0.25">
      <c r="A253" s="38" t="s">
        <v>372</v>
      </c>
      <c r="B253" s="39"/>
      <c r="C253" s="105" t="s">
        <v>133</v>
      </c>
      <c r="D253" s="268"/>
      <c r="E253" s="269">
        <v>1</v>
      </c>
      <c r="F253" s="269">
        <v>1</v>
      </c>
      <c r="G253" s="269"/>
      <c r="H253" s="269"/>
      <c r="I253" s="269"/>
      <c r="J253" s="269"/>
      <c r="K253" s="269"/>
      <c r="L253" s="269"/>
      <c r="M253" s="269"/>
      <c r="N253" s="269"/>
      <c r="O253" s="269"/>
      <c r="P253" s="269"/>
      <c r="Q253" s="269"/>
      <c r="R253" s="269"/>
      <c r="S253" s="270"/>
      <c r="T253" s="290">
        <v>2</v>
      </c>
      <c r="U253" s="19">
        <f t="shared" ref="U253:U254" si="293">1.4*2.1</f>
        <v>2.94</v>
      </c>
      <c r="V253" s="106">
        <f t="shared" si="288"/>
        <v>5.88</v>
      </c>
      <c r="W253" s="107"/>
      <c r="X253" s="9"/>
      <c r="Y253" s="220">
        <f t="shared" si="289"/>
        <v>0</v>
      </c>
      <c r="Z253" s="221">
        <f t="shared" si="290"/>
        <v>0</v>
      </c>
      <c r="AA253" s="222">
        <f t="shared" si="291"/>
        <v>0</v>
      </c>
      <c r="AB253" s="223">
        <f t="shared" si="292"/>
        <v>0</v>
      </c>
      <c r="AC253" s="425" t="s">
        <v>120</v>
      </c>
      <c r="AD253" s="48"/>
    </row>
    <row r="254" spans="1:30" s="24" customFormat="1" ht="103.5" customHeight="1" outlineLevel="1" x14ac:dyDescent="0.25">
      <c r="A254" s="38" t="s">
        <v>373</v>
      </c>
      <c r="B254" s="39"/>
      <c r="C254" s="105" t="s">
        <v>135</v>
      </c>
      <c r="D254" s="268">
        <v>1</v>
      </c>
      <c r="E254" s="269"/>
      <c r="F254" s="269"/>
      <c r="G254" s="269"/>
      <c r="H254" s="269"/>
      <c r="I254" s="269"/>
      <c r="J254" s="269"/>
      <c r="K254" s="269"/>
      <c r="L254" s="269"/>
      <c r="M254" s="269"/>
      <c r="N254" s="269"/>
      <c r="O254" s="269"/>
      <c r="P254" s="269"/>
      <c r="Q254" s="269"/>
      <c r="R254" s="269"/>
      <c r="S254" s="270"/>
      <c r="T254" s="290">
        <v>1</v>
      </c>
      <c r="U254" s="19">
        <f t="shared" si="293"/>
        <v>2.94</v>
      </c>
      <c r="V254" s="106">
        <f t="shared" si="288"/>
        <v>2.94</v>
      </c>
      <c r="W254" s="107"/>
      <c r="X254" s="9"/>
      <c r="Y254" s="220">
        <f t="shared" si="289"/>
        <v>0</v>
      </c>
      <c r="Z254" s="221">
        <f t="shared" si="290"/>
        <v>0</v>
      </c>
      <c r="AA254" s="222">
        <f t="shared" si="291"/>
        <v>0</v>
      </c>
      <c r="AB254" s="223">
        <f t="shared" si="292"/>
        <v>0</v>
      </c>
      <c r="AC254" s="433"/>
      <c r="AD254" s="48"/>
    </row>
    <row r="255" spans="1:30" s="24" customFormat="1" ht="99.75" customHeight="1" outlineLevel="1" x14ac:dyDescent="0.25">
      <c r="A255" s="38" t="s">
        <v>374</v>
      </c>
      <c r="B255" s="39"/>
      <c r="C255" s="105" t="s">
        <v>203</v>
      </c>
      <c r="D255" s="268">
        <v>1</v>
      </c>
      <c r="E255" s="269"/>
      <c r="F255" s="269">
        <v>1</v>
      </c>
      <c r="G255" s="269"/>
      <c r="H255" s="269"/>
      <c r="I255" s="269"/>
      <c r="J255" s="269"/>
      <c r="K255" s="269"/>
      <c r="L255" s="269"/>
      <c r="M255" s="269"/>
      <c r="N255" s="269"/>
      <c r="O255" s="269"/>
      <c r="P255" s="269"/>
      <c r="Q255" s="269"/>
      <c r="R255" s="269"/>
      <c r="S255" s="270"/>
      <c r="T255" s="290">
        <v>2</v>
      </c>
      <c r="U255" s="19">
        <f>1.55*2.1</f>
        <v>3.26</v>
      </c>
      <c r="V255" s="106">
        <f>U255*T255</f>
        <v>6.52</v>
      </c>
      <c r="W255" s="107"/>
      <c r="X255" s="9"/>
      <c r="Y255" s="220">
        <f t="shared" si="289"/>
        <v>0</v>
      </c>
      <c r="Z255" s="221">
        <f t="shared" si="290"/>
        <v>0</v>
      </c>
      <c r="AA255" s="222">
        <f t="shared" si="291"/>
        <v>0</v>
      </c>
      <c r="AB255" s="223">
        <f t="shared" si="292"/>
        <v>0</v>
      </c>
      <c r="AC255" s="425" t="s">
        <v>208</v>
      </c>
      <c r="AD255" s="48"/>
    </row>
    <row r="256" spans="1:30" s="24" customFormat="1" ht="96.75" customHeight="1" outlineLevel="1" x14ac:dyDescent="0.25">
      <c r="A256" s="38" t="s">
        <v>375</v>
      </c>
      <c r="B256" s="39"/>
      <c r="C256" s="105" t="s">
        <v>198</v>
      </c>
      <c r="D256" s="268"/>
      <c r="E256" s="269">
        <v>1</v>
      </c>
      <c r="F256" s="269"/>
      <c r="G256" s="269"/>
      <c r="H256" s="269"/>
      <c r="I256" s="269"/>
      <c r="J256" s="269"/>
      <c r="K256" s="269"/>
      <c r="L256" s="269"/>
      <c r="M256" s="269"/>
      <c r="N256" s="269"/>
      <c r="O256" s="269"/>
      <c r="P256" s="269"/>
      <c r="Q256" s="269"/>
      <c r="R256" s="269"/>
      <c r="S256" s="270"/>
      <c r="T256" s="290">
        <v>1</v>
      </c>
      <c r="U256" s="19">
        <f>1.4*2.1</f>
        <v>2.94</v>
      </c>
      <c r="V256" s="106">
        <f>U256*T256</f>
        <v>2.94</v>
      </c>
      <c r="W256" s="107"/>
      <c r="X256" s="9"/>
      <c r="Y256" s="220">
        <f t="shared" si="289"/>
        <v>0</v>
      </c>
      <c r="Z256" s="221">
        <f t="shared" si="290"/>
        <v>0</v>
      </c>
      <c r="AA256" s="222">
        <f t="shared" si="291"/>
        <v>0</v>
      </c>
      <c r="AB256" s="223">
        <f t="shared" si="292"/>
        <v>0</v>
      </c>
      <c r="AC256" s="426"/>
      <c r="AD256" s="48"/>
    </row>
    <row r="257" spans="1:31" s="30" customFormat="1" ht="23.1" customHeight="1" outlineLevel="1" x14ac:dyDescent="0.25">
      <c r="A257" s="33" t="s">
        <v>376</v>
      </c>
      <c r="B257" s="31"/>
      <c r="C257" s="103" t="s">
        <v>19</v>
      </c>
      <c r="D257" s="265"/>
      <c r="E257" s="266"/>
      <c r="F257" s="266"/>
      <c r="G257" s="266"/>
      <c r="H257" s="266"/>
      <c r="I257" s="266"/>
      <c r="J257" s="266"/>
      <c r="K257" s="266"/>
      <c r="L257" s="266"/>
      <c r="M257" s="266"/>
      <c r="N257" s="266"/>
      <c r="O257" s="266"/>
      <c r="P257" s="266"/>
      <c r="Q257" s="266"/>
      <c r="R257" s="266"/>
      <c r="S257" s="267"/>
      <c r="T257" s="289"/>
      <c r="U257" s="104"/>
      <c r="V257" s="35"/>
      <c r="W257" s="31"/>
      <c r="X257" s="34"/>
      <c r="Y257" s="216"/>
      <c r="Z257" s="217"/>
      <c r="AA257" s="218"/>
      <c r="AB257" s="219"/>
      <c r="AC257" s="184"/>
    </row>
    <row r="258" spans="1:31" s="24" customFormat="1" ht="210" customHeight="1" outlineLevel="1" x14ac:dyDescent="0.25">
      <c r="A258" s="38" t="s">
        <v>377</v>
      </c>
      <c r="B258" s="39"/>
      <c r="C258" s="105" t="s">
        <v>124</v>
      </c>
      <c r="D258" s="268">
        <v>1</v>
      </c>
      <c r="E258" s="269">
        <v>1</v>
      </c>
      <c r="F258" s="269"/>
      <c r="G258" s="269"/>
      <c r="H258" s="269"/>
      <c r="I258" s="269"/>
      <c r="J258" s="269"/>
      <c r="K258" s="269"/>
      <c r="L258" s="269"/>
      <c r="M258" s="269"/>
      <c r="N258" s="269"/>
      <c r="O258" s="269"/>
      <c r="P258" s="269"/>
      <c r="Q258" s="269"/>
      <c r="R258" s="269"/>
      <c r="S258" s="270"/>
      <c r="T258" s="290">
        <v>2</v>
      </c>
      <c r="U258" s="19">
        <f>1.15*2.1</f>
        <v>2.42</v>
      </c>
      <c r="V258" s="106">
        <f>U258*T258</f>
        <v>4.84</v>
      </c>
      <c r="W258" s="107"/>
      <c r="X258" s="9"/>
      <c r="Y258" s="220">
        <f>W258+X258</f>
        <v>0</v>
      </c>
      <c r="Z258" s="221">
        <f>T258*W258</f>
        <v>0</v>
      </c>
      <c r="AA258" s="222">
        <f>T258*X258</f>
        <v>0</v>
      </c>
      <c r="AB258" s="223">
        <f>Z258+AA258</f>
        <v>0</v>
      </c>
      <c r="AC258" s="188" t="s">
        <v>139</v>
      </c>
      <c r="AD258" s="48"/>
    </row>
    <row r="259" spans="1:31" s="30" customFormat="1" ht="23.1" customHeight="1" outlineLevel="1" x14ac:dyDescent="0.25">
      <c r="A259" s="33" t="s">
        <v>378</v>
      </c>
      <c r="B259" s="31"/>
      <c r="C259" s="103" t="s">
        <v>26</v>
      </c>
      <c r="D259" s="265"/>
      <c r="E259" s="266"/>
      <c r="F259" s="266"/>
      <c r="G259" s="266"/>
      <c r="H259" s="266"/>
      <c r="I259" s="266"/>
      <c r="J259" s="266"/>
      <c r="K259" s="266"/>
      <c r="L259" s="266"/>
      <c r="M259" s="266"/>
      <c r="N259" s="266"/>
      <c r="O259" s="266"/>
      <c r="P259" s="266"/>
      <c r="Q259" s="266"/>
      <c r="R259" s="266"/>
      <c r="S259" s="267"/>
      <c r="T259" s="289"/>
      <c r="U259" s="104"/>
      <c r="V259" s="35"/>
      <c r="W259" s="31"/>
      <c r="X259" s="34"/>
      <c r="Y259" s="216"/>
      <c r="Z259" s="217"/>
      <c r="AA259" s="218"/>
      <c r="AB259" s="219"/>
      <c r="AC259" s="184"/>
    </row>
    <row r="260" spans="1:31" s="24" customFormat="1" ht="207" customHeight="1" outlineLevel="1" x14ac:dyDescent="0.25">
      <c r="A260" s="38" t="s">
        <v>379</v>
      </c>
      <c r="B260" s="110"/>
      <c r="C260" s="105" t="s">
        <v>116</v>
      </c>
      <c r="D260" s="268">
        <v>5</v>
      </c>
      <c r="E260" s="269">
        <v>5</v>
      </c>
      <c r="F260" s="269">
        <v>5</v>
      </c>
      <c r="G260" s="269"/>
      <c r="H260" s="269"/>
      <c r="I260" s="269"/>
      <c r="J260" s="269"/>
      <c r="K260" s="269"/>
      <c r="L260" s="269"/>
      <c r="M260" s="269"/>
      <c r="N260" s="269"/>
      <c r="O260" s="269"/>
      <c r="P260" s="269"/>
      <c r="Q260" s="269"/>
      <c r="R260" s="269"/>
      <c r="S260" s="270"/>
      <c r="T260" s="290">
        <v>15</v>
      </c>
      <c r="U260" s="19">
        <f>1.4*2.1</f>
        <v>2.94</v>
      </c>
      <c r="V260" s="106">
        <f>U260*T260</f>
        <v>44.1</v>
      </c>
      <c r="W260" s="107"/>
      <c r="X260" s="9"/>
      <c r="Y260" s="220">
        <f t="shared" ref="Y260" si="294">W260+X260</f>
        <v>0</v>
      </c>
      <c r="Z260" s="221">
        <f t="shared" ref="Z260" si="295">T260*W260</f>
        <v>0</v>
      </c>
      <c r="AA260" s="222">
        <f t="shared" ref="AA260" si="296">T260*X260</f>
        <v>0</v>
      </c>
      <c r="AB260" s="223">
        <f t="shared" ref="AB260" si="297">Z260+AA260</f>
        <v>0</v>
      </c>
      <c r="AC260" s="175" t="s">
        <v>117</v>
      </c>
      <c r="AD260" s="48"/>
    </row>
    <row r="261" spans="1:31" s="24" customFormat="1" ht="207.75" customHeight="1" outlineLevel="1" x14ac:dyDescent="0.25">
      <c r="A261" s="38" t="s">
        <v>380</v>
      </c>
      <c r="B261" s="110"/>
      <c r="C261" s="105" t="s">
        <v>122</v>
      </c>
      <c r="D261" s="268">
        <v>5</v>
      </c>
      <c r="E261" s="269">
        <v>5</v>
      </c>
      <c r="F261" s="269">
        <v>5</v>
      </c>
      <c r="G261" s="269"/>
      <c r="H261" s="269"/>
      <c r="I261" s="269"/>
      <c r="J261" s="269"/>
      <c r="K261" s="269"/>
      <c r="L261" s="269"/>
      <c r="M261" s="269"/>
      <c r="N261" s="269"/>
      <c r="O261" s="269"/>
      <c r="P261" s="269"/>
      <c r="Q261" s="269"/>
      <c r="R261" s="269"/>
      <c r="S261" s="270"/>
      <c r="T261" s="290">
        <v>15</v>
      </c>
      <c r="U261" s="19">
        <f>1.55*2.1</f>
        <v>3.26</v>
      </c>
      <c r="V261" s="106">
        <f>U261*T261</f>
        <v>48.9</v>
      </c>
      <c r="W261" s="107"/>
      <c r="X261" s="9"/>
      <c r="Y261" s="220">
        <f t="shared" ref="Y261" si="298">W261+X261</f>
        <v>0</v>
      </c>
      <c r="Z261" s="221">
        <f t="shared" ref="Z261" si="299">T261*W261</f>
        <v>0</v>
      </c>
      <c r="AA261" s="222">
        <f t="shared" ref="AA261" si="300">T261*X261</f>
        <v>0</v>
      </c>
      <c r="AB261" s="223">
        <f t="shared" ref="AB261" si="301">Z261+AA261</f>
        <v>0</v>
      </c>
      <c r="AC261" s="187" t="s">
        <v>123</v>
      </c>
      <c r="AD261" s="48"/>
    </row>
    <row r="262" spans="1:31" s="29" customFormat="1" ht="23.1" customHeight="1" x14ac:dyDescent="0.25">
      <c r="A262" s="54" t="s">
        <v>381</v>
      </c>
      <c r="B262" s="55"/>
      <c r="C262" s="91" t="s">
        <v>29</v>
      </c>
      <c r="D262" s="259"/>
      <c r="E262" s="260"/>
      <c r="F262" s="260"/>
      <c r="G262" s="260"/>
      <c r="H262" s="260"/>
      <c r="I262" s="260"/>
      <c r="J262" s="260"/>
      <c r="K262" s="260"/>
      <c r="L262" s="260"/>
      <c r="M262" s="260"/>
      <c r="N262" s="260"/>
      <c r="O262" s="260"/>
      <c r="P262" s="260"/>
      <c r="Q262" s="260"/>
      <c r="R262" s="260"/>
      <c r="S262" s="261"/>
      <c r="T262" s="54"/>
      <c r="U262" s="56"/>
      <c r="V262" s="101"/>
      <c r="W262" s="55"/>
      <c r="X262" s="56"/>
      <c r="Y262" s="208"/>
      <c r="Z262" s="209">
        <f>Z263+Z272</f>
        <v>0</v>
      </c>
      <c r="AA262" s="210">
        <f>AA263+AA272</f>
        <v>0</v>
      </c>
      <c r="AB262" s="211">
        <f t="shared" si="160"/>
        <v>0</v>
      </c>
      <c r="AC262" s="182"/>
    </row>
    <row r="263" spans="1:31" s="30" customFormat="1" ht="23.1" customHeight="1" x14ac:dyDescent="0.25">
      <c r="A263" s="245" t="s">
        <v>114</v>
      </c>
      <c r="B263" s="40"/>
      <c r="C263" s="97" t="s">
        <v>7</v>
      </c>
      <c r="D263" s="262"/>
      <c r="E263" s="263"/>
      <c r="F263" s="263"/>
      <c r="G263" s="263"/>
      <c r="H263" s="263"/>
      <c r="I263" s="263"/>
      <c r="J263" s="263"/>
      <c r="K263" s="263"/>
      <c r="L263" s="263"/>
      <c r="M263" s="263"/>
      <c r="N263" s="263"/>
      <c r="O263" s="263"/>
      <c r="P263" s="263"/>
      <c r="Q263" s="263"/>
      <c r="R263" s="263"/>
      <c r="S263" s="264"/>
      <c r="T263" s="288"/>
      <c r="U263" s="98"/>
      <c r="V263" s="102"/>
      <c r="W263" s="40"/>
      <c r="X263" s="37"/>
      <c r="Y263" s="212"/>
      <c r="Z263" s="213">
        <f>SUM(Z264:Z271)</f>
        <v>0</v>
      </c>
      <c r="AA263" s="214">
        <f>SUM(AA264:AA271)</f>
        <v>0</v>
      </c>
      <c r="AB263" s="215">
        <f t="shared" si="160"/>
        <v>0</v>
      </c>
      <c r="AC263" s="183"/>
    </row>
    <row r="264" spans="1:31" s="30" customFormat="1" ht="23.1" customHeight="1" outlineLevel="1" x14ac:dyDescent="0.25">
      <c r="A264" s="33" t="s">
        <v>382</v>
      </c>
      <c r="B264" s="31"/>
      <c r="C264" s="103" t="s">
        <v>19</v>
      </c>
      <c r="D264" s="265"/>
      <c r="E264" s="266"/>
      <c r="F264" s="266"/>
      <c r="G264" s="266"/>
      <c r="H264" s="266"/>
      <c r="I264" s="266"/>
      <c r="J264" s="266"/>
      <c r="K264" s="266"/>
      <c r="L264" s="266"/>
      <c r="M264" s="266"/>
      <c r="N264" s="266"/>
      <c r="O264" s="266"/>
      <c r="P264" s="266"/>
      <c r="Q264" s="266"/>
      <c r="R264" s="266"/>
      <c r="S264" s="267"/>
      <c r="T264" s="289"/>
      <c r="U264" s="104"/>
      <c r="V264" s="35"/>
      <c r="W264" s="31"/>
      <c r="X264" s="34"/>
      <c r="Y264" s="216"/>
      <c r="Z264" s="217"/>
      <c r="AA264" s="218"/>
      <c r="AB264" s="219"/>
      <c r="AC264" s="184"/>
    </row>
    <row r="265" spans="1:31" s="24" customFormat="1" ht="192" customHeight="1" outlineLevel="1" x14ac:dyDescent="0.25">
      <c r="A265" s="122" t="s">
        <v>383</v>
      </c>
      <c r="B265" s="123"/>
      <c r="C265" s="105" t="s">
        <v>163</v>
      </c>
      <c r="D265" s="268"/>
      <c r="E265" s="269"/>
      <c r="F265" s="269"/>
      <c r="G265" s="269"/>
      <c r="H265" s="269"/>
      <c r="I265" s="269"/>
      <c r="J265" s="269"/>
      <c r="K265" s="269"/>
      <c r="L265" s="269"/>
      <c r="M265" s="269"/>
      <c r="N265" s="269"/>
      <c r="O265" s="269"/>
      <c r="P265" s="269"/>
      <c r="Q265" s="269"/>
      <c r="R265" s="269"/>
      <c r="S265" s="270"/>
      <c r="T265" s="291">
        <v>1</v>
      </c>
      <c r="U265" s="124">
        <f>1.15*2.1</f>
        <v>2.42</v>
      </c>
      <c r="V265" s="125">
        <f>U265*T265</f>
        <v>2.42</v>
      </c>
      <c r="W265" s="129"/>
      <c r="X265" s="9"/>
      <c r="Y265" s="223">
        <f t="shared" ref="Y265" si="302">W265+X265</f>
        <v>0</v>
      </c>
      <c r="Z265" s="221">
        <f t="shared" ref="Z265" si="303">T265*W265</f>
        <v>0</v>
      </c>
      <c r="AA265" s="222">
        <f t="shared" ref="AA265" si="304">T265*X265</f>
        <v>0</v>
      </c>
      <c r="AB265" s="223">
        <f t="shared" ref="AB265" si="305">Z265+AA265</f>
        <v>0</v>
      </c>
      <c r="AC265" s="191" t="s">
        <v>162</v>
      </c>
      <c r="AD265" s="48"/>
    </row>
    <row r="266" spans="1:31" s="30" customFormat="1" ht="23.1" customHeight="1" outlineLevel="1" x14ac:dyDescent="0.25">
      <c r="A266" s="33" t="s">
        <v>384</v>
      </c>
      <c r="B266" s="31"/>
      <c r="C266" s="103" t="s">
        <v>4</v>
      </c>
      <c r="D266" s="265"/>
      <c r="E266" s="266"/>
      <c r="F266" s="266"/>
      <c r="G266" s="266"/>
      <c r="H266" s="266"/>
      <c r="I266" s="266"/>
      <c r="J266" s="266"/>
      <c r="K266" s="266"/>
      <c r="L266" s="266"/>
      <c r="M266" s="266"/>
      <c r="N266" s="266"/>
      <c r="O266" s="266"/>
      <c r="P266" s="266"/>
      <c r="Q266" s="266"/>
      <c r="R266" s="266"/>
      <c r="S266" s="267"/>
      <c r="T266" s="289"/>
      <c r="U266" s="104"/>
      <c r="V266" s="35"/>
      <c r="W266" s="31"/>
      <c r="X266" s="34"/>
      <c r="Y266" s="216"/>
      <c r="Z266" s="217"/>
      <c r="AA266" s="218"/>
      <c r="AB266" s="219"/>
      <c r="AC266" s="184"/>
    </row>
    <row r="267" spans="1:31" s="24" customFormat="1" ht="71.25" customHeight="1" outlineLevel="1" x14ac:dyDescent="0.25">
      <c r="A267" s="38" t="s">
        <v>385</v>
      </c>
      <c r="B267" s="39"/>
      <c r="C267" s="105" t="s">
        <v>175</v>
      </c>
      <c r="D267" s="268"/>
      <c r="E267" s="269"/>
      <c r="F267" s="269"/>
      <c r="G267" s="269"/>
      <c r="H267" s="269"/>
      <c r="I267" s="269"/>
      <c r="J267" s="269"/>
      <c r="K267" s="269"/>
      <c r="L267" s="269"/>
      <c r="M267" s="269"/>
      <c r="N267" s="269"/>
      <c r="O267" s="269"/>
      <c r="P267" s="269"/>
      <c r="Q267" s="269"/>
      <c r="R267" s="269"/>
      <c r="S267" s="270"/>
      <c r="T267" s="291">
        <v>1</v>
      </c>
      <c r="U267" s="19">
        <f>1.35*2.1</f>
        <v>2.84</v>
      </c>
      <c r="V267" s="126">
        <f>U267*T267</f>
        <v>2.84</v>
      </c>
      <c r="W267" s="129"/>
      <c r="X267" s="9"/>
      <c r="Y267" s="223">
        <f t="shared" ref="Y267" si="306">W267+X267</f>
        <v>0</v>
      </c>
      <c r="Z267" s="221">
        <f t="shared" ref="Z267" si="307">T267*W267</f>
        <v>0</v>
      </c>
      <c r="AA267" s="222">
        <f t="shared" ref="AA267" si="308">T267*X267</f>
        <v>0</v>
      </c>
      <c r="AB267" s="223">
        <f t="shared" ref="AB267" si="309">Z267+AA267</f>
        <v>0</v>
      </c>
      <c r="AC267" s="425" t="s">
        <v>100</v>
      </c>
      <c r="AD267" s="48"/>
    </row>
    <row r="268" spans="1:31" s="90" customFormat="1" ht="69" customHeight="1" outlineLevel="1" x14ac:dyDescent="0.25">
      <c r="A268" s="38" t="s">
        <v>386</v>
      </c>
      <c r="B268" s="39"/>
      <c r="C268" s="105" t="s">
        <v>174</v>
      </c>
      <c r="D268" s="268"/>
      <c r="E268" s="269"/>
      <c r="F268" s="269"/>
      <c r="G268" s="269"/>
      <c r="H268" s="269"/>
      <c r="I268" s="269"/>
      <c r="J268" s="269"/>
      <c r="K268" s="269"/>
      <c r="L268" s="269"/>
      <c r="M268" s="269"/>
      <c r="N268" s="269"/>
      <c r="O268" s="269"/>
      <c r="P268" s="269"/>
      <c r="Q268" s="269"/>
      <c r="R268" s="269"/>
      <c r="S268" s="270"/>
      <c r="T268" s="291">
        <v>3</v>
      </c>
      <c r="U268" s="19">
        <f t="shared" ref="U268:U269" si="310">1.35*2.1</f>
        <v>2.84</v>
      </c>
      <c r="V268" s="126">
        <f t="shared" ref="V268:V269" si="311">U268*T268</f>
        <v>8.52</v>
      </c>
      <c r="W268" s="129"/>
      <c r="X268" s="9"/>
      <c r="Y268" s="223">
        <f t="shared" ref="Y268:Y269" si="312">W268+X268</f>
        <v>0</v>
      </c>
      <c r="Z268" s="221">
        <f t="shared" ref="Z268:Z269" si="313">T268*W268</f>
        <v>0</v>
      </c>
      <c r="AA268" s="222">
        <f t="shared" ref="AA268:AA269" si="314">T268*X268</f>
        <v>0</v>
      </c>
      <c r="AB268" s="223">
        <f t="shared" ref="AB268:AB269" si="315">Z268+AA268</f>
        <v>0</v>
      </c>
      <c r="AC268" s="433"/>
      <c r="AD268" s="89"/>
    </row>
    <row r="269" spans="1:31" s="90" customFormat="1" ht="66.75" customHeight="1" outlineLevel="1" x14ac:dyDescent="0.25">
      <c r="A269" s="38" t="s">
        <v>387</v>
      </c>
      <c r="B269" s="39"/>
      <c r="C269" s="105" t="s">
        <v>176</v>
      </c>
      <c r="D269" s="268"/>
      <c r="E269" s="269"/>
      <c r="F269" s="269"/>
      <c r="G269" s="269"/>
      <c r="H269" s="269"/>
      <c r="I269" s="269"/>
      <c r="J269" s="269"/>
      <c r="K269" s="269"/>
      <c r="L269" s="269"/>
      <c r="M269" s="269"/>
      <c r="N269" s="269"/>
      <c r="O269" s="269"/>
      <c r="P269" s="269"/>
      <c r="Q269" s="269"/>
      <c r="R269" s="269"/>
      <c r="S269" s="270"/>
      <c r="T269" s="291">
        <v>2</v>
      </c>
      <c r="U269" s="19">
        <f t="shared" si="310"/>
        <v>2.84</v>
      </c>
      <c r="V269" s="126">
        <f t="shared" si="311"/>
        <v>5.68</v>
      </c>
      <c r="W269" s="129"/>
      <c r="X269" s="9"/>
      <c r="Y269" s="223">
        <f t="shared" si="312"/>
        <v>0</v>
      </c>
      <c r="Z269" s="221">
        <f t="shared" si="313"/>
        <v>0</v>
      </c>
      <c r="AA269" s="222">
        <f t="shared" si="314"/>
        <v>0</v>
      </c>
      <c r="AB269" s="223">
        <f t="shared" si="315"/>
        <v>0</v>
      </c>
      <c r="AC269" s="426"/>
      <c r="AD269" s="89"/>
    </row>
    <row r="270" spans="1:31" s="30" customFormat="1" ht="23.1" customHeight="1" outlineLevel="1" x14ac:dyDescent="0.25">
      <c r="A270" s="33" t="s">
        <v>388</v>
      </c>
      <c r="B270" s="31"/>
      <c r="C270" s="103" t="s">
        <v>26</v>
      </c>
      <c r="D270" s="265"/>
      <c r="E270" s="266"/>
      <c r="F270" s="266"/>
      <c r="G270" s="266"/>
      <c r="H270" s="266"/>
      <c r="I270" s="266"/>
      <c r="J270" s="266"/>
      <c r="K270" s="266"/>
      <c r="L270" s="266"/>
      <c r="M270" s="266"/>
      <c r="N270" s="266"/>
      <c r="O270" s="266"/>
      <c r="P270" s="266"/>
      <c r="Q270" s="266"/>
      <c r="R270" s="266"/>
      <c r="S270" s="267"/>
      <c r="T270" s="289"/>
      <c r="U270" s="104"/>
      <c r="V270" s="35"/>
      <c r="W270" s="31"/>
      <c r="X270" s="34"/>
      <c r="Y270" s="216"/>
      <c r="Z270" s="217"/>
      <c r="AA270" s="218"/>
      <c r="AB270" s="219"/>
      <c r="AC270" s="184"/>
    </row>
    <row r="271" spans="1:31" s="90" customFormat="1" ht="210" customHeight="1" outlineLevel="1" x14ac:dyDescent="0.25">
      <c r="A271" s="112" t="s">
        <v>389</v>
      </c>
      <c r="B271" s="113"/>
      <c r="C271" s="114" t="s">
        <v>177</v>
      </c>
      <c r="D271" s="268"/>
      <c r="E271" s="269"/>
      <c r="F271" s="269"/>
      <c r="G271" s="269"/>
      <c r="H271" s="269"/>
      <c r="I271" s="269"/>
      <c r="J271" s="269"/>
      <c r="K271" s="269"/>
      <c r="L271" s="269"/>
      <c r="M271" s="269"/>
      <c r="N271" s="269"/>
      <c r="O271" s="269"/>
      <c r="P271" s="269"/>
      <c r="Q271" s="269"/>
      <c r="R271" s="269"/>
      <c r="S271" s="270"/>
      <c r="T271" s="293">
        <v>3</v>
      </c>
      <c r="U271" s="115">
        <f>1.35*2.1</f>
        <v>2.84</v>
      </c>
      <c r="V271" s="127">
        <f>U271*T271</f>
        <v>8.52</v>
      </c>
      <c r="W271" s="130"/>
      <c r="X271" s="116"/>
      <c r="Y271" s="229">
        <f>W271+X271</f>
        <v>0</v>
      </c>
      <c r="Z271" s="230">
        <f>T271*W271</f>
        <v>0</v>
      </c>
      <c r="AA271" s="231">
        <f>T271*X271</f>
        <v>0</v>
      </c>
      <c r="AB271" s="229">
        <f t="shared" ref="AB271" si="316">Z271+AA271</f>
        <v>0</v>
      </c>
      <c r="AC271" s="117" t="s">
        <v>181</v>
      </c>
      <c r="AD271" s="48" t="s">
        <v>231</v>
      </c>
      <c r="AE271" s="24"/>
    </row>
    <row r="272" spans="1:31" s="30" customFormat="1" ht="23.1" customHeight="1" x14ac:dyDescent="0.25">
      <c r="A272" s="245" t="s">
        <v>390</v>
      </c>
      <c r="B272" s="40"/>
      <c r="C272" s="97" t="s">
        <v>8</v>
      </c>
      <c r="D272" s="262"/>
      <c r="E272" s="263"/>
      <c r="F272" s="263"/>
      <c r="G272" s="263"/>
      <c r="H272" s="263"/>
      <c r="I272" s="263"/>
      <c r="J272" s="263"/>
      <c r="K272" s="263"/>
      <c r="L272" s="263"/>
      <c r="M272" s="263"/>
      <c r="N272" s="263"/>
      <c r="O272" s="263"/>
      <c r="P272" s="263"/>
      <c r="Q272" s="263"/>
      <c r="R272" s="263"/>
      <c r="S272" s="264"/>
      <c r="T272" s="288"/>
      <c r="U272" s="98"/>
      <c r="V272" s="102"/>
      <c r="W272" s="40"/>
      <c r="X272" s="37"/>
      <c r="Y272" s="212"/>
      <c r="Z272" s="213">
        <f>SUM(Z273:Z287)</f>
        <v>0</v>
      </c>
      <c r="AA272" s="214">
        <f>SUM(AA273:AA287)</f>
        <v>0</v>
      </c>
      <c r="AB272" s="215">
        <f>Z272+AA272</f>
        <v>0</v>
      </c>
      <c r="AC272" s="183"/>
    </row>
    <row r="273" spans="1:172" s="30" customFormat="1" ht="23.1" customHeight="1" outlineLevel="1" x14ac:dyDescent="0.25">
      <c r="A273" s="33" t="s">
        <v>391</v>
      </c>
      <c r="B273" s="31"/>
      <c r="C273" s="103" t="s">
        <v>158</v>
      </c>
      <c r="D273" s="265"/>
      <c r="E273" s="266"/>
      <c r="F273" s="266"/>
      <c r="G273" s="266"/>
      <c r="H273" s="266"/>
      <c r="I273" s="266"/>
      <c r="J273" s="266"/>
      <c r="K273" s="266"/>
      <c r="L273" s="266"/>
      <c r="M273" s="266"/>
      <c r="N273" s="266"/>
      <c r="O273" s="266"/>
      <c r="P273" s="266"/>
      <c r="Q273" s="266"/>
      <c r="R273" s="266"/>
      <c r="S273" s="267"/>
      <c r="T273" s="289"/>
      <c r="U273" s="104"/>
      <c r="V273" s="35"/>
      <c r="W273" s="31"/>
      <c r="X273" s="34"/>
      <c r="Y273" s="216"/>
      <c r="Z273" s="217"/>
      <c r="AA273" s="218"/>
      <c r="AB273" s="219"/>
      <c r="AC273" s="184"/>
    </row>
    <row r="274" spans="1:172" s="30" customFormat="1" ht="171.75" customHeight="1" outlineLevel="1" x14ac:dyDescent="0.25">
      <c r="A274" s="38" t="s">
        <v>392</v>
      </c>
      <c r="B274" s="39"/>
      <c r="C274" s="134" t="s">
        <v>159</v>
      </c>
      <c r="D274" s="271"/>
      <c r="E274" s="272"/>
      <c r="F274" s="272"/>
      <c r="G274" s="272"/>
      <c r="H274" s="272"/>
      <c r="I274" s="272"/>
      <c r="J274" s="272"/>
      <c r="K274" s="272"/>
      <c r="L274" s="272"/>
      <c r="M274" s="272"/>
      <c r="N274" s="272"/>
      <c r="O274" s="272"/>
      <c r="P274" s="272"/>
      <c r="Q274" s="272"/>
      <c r="R274" s="272"/>
      <c r="S274" s="273"/>
      <c r="T274" s="290">
        <v>1</v>
      </c>
      <c r="U274" s="19">
        <f>0.81*2.1</f>
        <v>1.7</v>
      </c>
      <c r="V274" s="126">
        <f t="shared" ref="V274" si="317">U274*T274</f>
        <v>1.7</v>
      </c>
      <c r="W274" s="132"/>
      <c r="X274" s="133"/>
      <c r="Y274" s="228">
        <f t="shared" ref="Y274" si="318">W274+X274</f>
        <v>0</v>
      </c>
      <c r="Z274" s="221">
        <f t="shared" ref="Z274" si="319">T274*W274</f>
        <v>0</v>
      </c>
      <c r="AA274" s="222">
        <f t="shared" ref="AA274" si="320">T274*X274</f>
        <v>0</v>
      </c>
      <c r="AB274" s="223">
        <f t="shared" ref="AB274" si="321">Z274+AA274</f>
        <v>0</v>
      </c>
      <c r="AC274" s="196" t="s">
        <v>160</v>
      </c>
    </row>
    <row r="275" spans="1:172" s="30" customFormat="1" ht="23.1" customHeight="1" outlineLevel="1" x14ac:dyDescent="0.25">
      <c r="A275" s="33" t="s">
        <v>393</v>
      </c>
      <c r="B275" s="31"/>
      <c r="C275" s="103" t="s">
        <v>19</v>
      </c>
      <c r="D275" s="265"/>
      <c r="E275" s="266"/>
      <c r="F275" s="266"/>
      <c r="G275" s="266"/>
      <c r="H275" s="266"/>
      <c r="I275" s="266"/>
      <c r="J275" s="266"/>
      <c r="K275" s="266"/>
      <c r="L275" s="266"/>
      <c r="M275" s="266"/>
      <c r="N275" s="266"/>
      <c r="O275" s="266"/>
      <c r="P275" s="266"/>
      <c r="Q275" s="266"/>
      <c r="R275" s="266"/>
      <c r="S275" s="267"/>
      <c r="T275" s="289"/>
      <c r="U275" s="104"/>
      <c r="V275" s="35"/>
      <c r="W275" s="31"/>
      <c r="X275" s="34"/>
      <c r="Y275" s="216"/>
      <c r="Z275" s="217"/>
      <c r="AA275" s="218"/>
      <c r="AB275" s="219"/>
      <c r="AC275" s="184"/>
    </row>
    <row r="276" spans="1:172" s="24" customFormat="1" ht="217.5" customHeight="1" outlineLevel="1" x14ac:dyDescent="0.25">
      <c r="A276" s="38" t="s">
        <v>394</v>
      </c>
      <c r="B276" s="39"/>
      <c r="C276" s="105" t="s">
        <v>91</v>
      </c>
      <c r="D276" s="268"/>
      <c r="E276" s="269"/>
      <c r="F276" s="269"/>
      <c r="G276" s="269"/>
      <c r="H276" s="269"/>
      <c r="I276" s="269"/>
      <c r="J276" s="269"/>
      <c r="K276" s="269"/>
      <c r="L276" s="269"/>
      <c r="M276" s="269"/>
      <c r="N276" s="269"/>
      <c r="O276" s="269"/>
      <c r="P276" s="269"/>
      <c r="Q276" s="269"/>
      <c r="R276" s="269"/>
      <c r="S276" s="270"/>
      <c r="T276" s="290">
        <v>1</v>
      </c>
      <c r="U276" s="19">
        <f t="shared" ref="U276:U281" si="322">1.15*2.1</f>
        <v>2.42</v>
      </c>
      <c r="V276" s="126">
        <f>U276*T276</f>
        <v>2.42</v>
      </c>
      <c r="W276" s="129"/>
      <c r="X276" s="9"/>
      <c r="Y276" s="223">
        <f>W276+X276</f>
        <v>0</v>
      </c>
      <c r="Z276" s="221">
        <f>T276*W276</f>
        <v>0</v>
      </c>
      <c r="AA276" s="222">
        <f>T276*X276</f>
        <v>0</v>
      </c>
      <c r="AB276" s="223">
        <f>Z276+AA276</f>
        <v>0</v>
      </c>
      <c r="AC276" s="174" t="s">
        <v>161</v>
      </c>
      <c r="AD276" s="48"/>
    </row>
    <row r="277" spans="1:172" s="24" customFormat="1" ht="72.75" customHeight="1" outlineLevel="1" x14ac:dyDescent="0.25">
      <c r="A277" s="38" t="s">
        <v>395</v>
      </c>
      <c r="B277" s="123"/>
      <c r="C277" s="105" t="s">
        <v>164</v>
      </c>
      <c r="D277" s="268"/>
      <c r="E277" s="269"/>
      <c r="F277" s="269"/>
      <c r="G277" s="269"/>
      <c r="H277" s="269"/>
      <c r="I277" s="269"/>
      <c r="J277" s="269"/>
      <c r="K277" s="269"/>
      <c r="L277" s="269"/>
      <c r="M277" s="269"/>
      <c r="N277" s="269"/>
      <c r="O277" s="269"/>
      <c r="P277" s="269"/>
      <c r="Q277" s="269"/>
      <c r="R277" s="269"/>
      <c r="S277" s="270"/>
      <c r="T277" s="291">
        <v>3</v>
      </c>
      <c r="U277" s="124">
        <f t="shared" si="322"/>
        <v>2.42</v>
      </c>
      <c r="V277" s="126">
        <f t="shared" ref="V277:V281" si="323">U277*T277</f>
        <v>7.26</v>
      </c>
      <c r="W277" s="129"/>
      <c r="X277" s="9"/>
      <c r="Y277" s="223">
        <f t="shared" ref="Y277" si="324">W277+X277</f>
        <v>0</v>
      </c>
      <c r="Z277" s="221">
        <f t="shared" ref="Z277" si="325">T277*W277</f>
        <v>0</v>
      </c>
      <c r="AA277" s="222">
        <f t="shared" ref="AA277" si="326">T277*X277</f>
        <v>0</v>
      </c>
      <c r="AB277" s="223">
        <f t="shared" ref="AB277" si="327">Z277+AA277</f>
        <v>0</v>
      </c>
      <c r="AC277" s="427" t="s">
        <v>166</v>
      </c>
      <c r="AD277" s="48"/>
    </row>
    <row r="278" spans="1:172" s="24" customFormat="1" ht="69.75" customHeight="1" outlineLevel="1" x14ac:dyDescent="0.25">
      <c r="A278" s="38" t="s">
        <v>396</v>
      </c>
      <c r="B278" s="123"/>
      <c r="C278" s="105" t="s">
        <v>165</v>
      </c>
      <c r="D278" s="268"/>
      <c r="E278" s="269"/>
      <c r="F278" s="269"/>
      <c r="G278" s="269"/>
      <c r="H278" s="269"/>
      <c r="I278" s="269"/>
      <c r="J278" s="269"/>
      <c r="K278" s="269"/>
      <c r="L278" s="269"/>
      <c r="M278" s="269"/>
      <c r="N278" s="269"/>
      <c r="O278" s="269"/>
      <c r="P278" s="269"/>
      <c r="Q278" s="269"/>
      <c r="R278" s="269"/>
      <c r="S278" s="270"/>
      <c r="T278" s="291">
        <v>1</v>
      </c>
      <c r="U278" s="124">
        <f t="shared" si="322"/>
        <v>2.42</v>
      </c>
      <c r="V278" s="126">
        <f t="shared" si="323"/>
        <v>2.42</v>
      </c>
      <c r="W278" s="129"/>
      <c r="X278" s="9"/>
      <c r="Y278" s="223">
        <f t="shared" ref="Y278" si="328">W278+X278</f>
        <v>0</v>
      </c>
      <c r="Z278" s="221">
        <f t="shared" ref="Z278" si="329">T278*W278</f>
        <v>0</v>
      </c>
      <c r="AA278" s="222">
        <f t="shared" ref="AA278" si="330">T278*X278</f>
        <v>0</v>
      </c>
      <c r="AB278" s="223">
        <f t="shared" ref="AB278" si="331">Z278+AA278</f>
        <v>0</v>
      </c>
      <c r="AC278" s="428"/>
      <c r="AD278" s="48"/>
    </row>
    <row r="279" spans="1:172" s="24" customFormat="1" ht="72.75" customHeight="1" outlineLevel="1" x14ac:dyDescent="0.25">
      <c r="A279" s="38" t="s">
        <v>397</v>
      </c>
      <c r="B279" s="123"/>
      <c r="C279" s="105" t="s">
        <v>167</v>
      </c>
      <c r="D279" s="268"/>
      <c r="E279" s="269"/>
      <c r="F279" s="269"/>
      <c r="G279" s="269"/>
      <c r="H279" s="269"/>
      <c r="I279" s="269"/>
      <c r="J279" s="269"/>
      <c r="K279" s="269"/>
      <c r="L279" s="269"/>
      <c r="M279" s="269"/>
      <c r="N279" s="269"/>
      <c r="O279" s="269"/>
      <c r="P279" s="269"/>
      <c r="Q279" s="269"/>
      <c r="R279" s="269"/>
      <c r="S279" s="270"/>
      <c r="T279" s="291">
        <v>1</v>
      </c>
      <c r="U279" s="124">
        <f t="shared" si="322"/>
        <v>2.42</v>
      </c>
      <c r="V279" s="126">
        <f t="shared" si="323"/>
        <v>2.42</v>
      </c>
      <c r="W279" s="129"/>
      <c r="X279" s="9"/>
      <c r="Y279" s="223">
        <f t="shared" ref="Y279" si="332">W279+X279</f>
        <v>0</v>
      </c>
      <c r="Z279" s="221">
        <f t="shared" ref="Z279" si="333">T279*W279</f>
        <v>0</v>
      </c>
      <c r="AA279" s="222">
        <f t="shared" ref="AA279" si="334">T279*X279</f>
        <v>0</v>
      </c>
      <c r="AB279" s="223">
        <f t="shared" ref="AB279" si="335">Z279+AA279</f>
        <v>0</v>
      </c>
      <c r="AC279" s="438"/>
      <c r="AD279" s="48"/>
    </row>
    <row r="280" spans="1:172" s="24" customFormat="1" ht="214.5" customHeight="1" outlineLevel="1" x14ac:dyDescent="0.25">
      <c r="A280" s="38" t="s">
        <v>398</v>
      </c>
      <c r="B280" s="39"/>
      <c r="C280" s="105" t="s">
        <v>168</v>
      </c>
      <c r="D280" s="268"/>
      <c r="E280" s="269"/>
      <c r="F280" s="269"/>
      <c r="G280" s="269"/>
      <c r="H280" s="269"/>
      <c r="I280" s="269"/>
      <c r="J280" s="269"/>
      <c r="K280" s="269"/>
      <c r="L280" s="269"/>
      <c r="M280" s="269"/>
      <c r="N280" s="269"/>
      <c r="O280" s="269"/>
      <c r="P280" s="269"/>
      <c r="Q280" s="269"/>
      <c r="R280" s="269"/>
      <c r="S280" s="270"/>
      <c r="T280" s="290">
        <v>1</v>
      </c>
      <c r="U280" s="19">
        <f t="shared" si="322"/>
        <v>2.42</v>
      </c>
      <c r="V280" s="126">
        <f t="shared" si="323"/>
        <v>2.42</v>
      </c>
      <c r="W280" s="129"/>
      <c r="X280" s="9"/>
      <c r="Y280" s="223">
        <f>W280+X280</f>
        <v>0</v>
      </c>
      <c r="Z280" s="221">
        <f>T280*W280</f>
        <v>0</v>
      </c>
      <c r="AA280" s="222">
        <f>T280*X280</f>
        <v>0</v>
      </c>
      <c r="AB280" s="223">
        <f>Z280+AA280</f>
        <v>0</v>
      </c>
      <c r="AC280" s="118" t="s">
        <v>169</v>
      </c>
      <c r="AD280" s="48"/>
    </row>
    <row r="281" spans="1:172" s="24" customFormat="1" ht="216" customHeight="1" outlineLevel="1" x14ac:dyDescent="0.25">
      <c r="A281" s="38" t="s">
        <v>399</v>
      </c>
      <c r="B281" s="39"/>
      <c r="C281" s="105" t="s">
        <v>172</v>
      </c>
      <c r="D281" s="268"/>
      <c r="E281" s="269"/>
      <c r="F281" s="269"/>
      <c r="G281" s="269"/>
      <c r="H281" s="269"/>
      <c r="I281" s="269"/>
      <c r="J281" s="269"/>
      <c r="K281" s="269"/>
      <c r="L281" s="269"/>
      <c r="M281" s="269"/>
      <c r="N281" s="269"/>
      <c r="O281" s="269"/>
      <c r="P281" s="269"/>
      <c r="Q281" s="269"/>
      <c r="R281" s="269"/>
      <c r="S281" s="270"/>
      <c r="T281" s="290">
        <v>1</v>
      </c>
      <c r="U281" s="19">
        <f t="shared" si="322"/>
        <v>2.42</v>
      </c>
      <c r="V281" s="126">
        <f t="shared" si="323"/>
        <v>2.42</v>
      </c>
      <c r="W281" s="129"/>
      <c r="X281" s="9"/>
      <c r="Y281" s="223">
        <f t="shared" ref="Y281" si="336">W281+X281</f>
        <v>0</v>
      </c>
      <c r="Z281" s="221">
        <f t="shared" ref="Z281" si="337">T281*W281</f>
        <v>0</v>
      </c>
      <c r="AA281" s="222">
        <f t="shared" ref="AA281" si="338">T281*X281</f>
        <v>0</v>
      </c>
      <c r="AB281" s="223">
        <f t="shared" ref="AB281" si="339">Z281+AA281</f>
        <v>0</v>
      </c>
      <c r="AC281" s="118" t="s">
        <v>173</v>
      </c>
      <c r="AD281" s="48"/>
    </row>
    <row r="282" spans="1:172" s="30" customFormat="1" ht="23.1" customHeight="1" outlineLevel="1" x14ac:dyDescent="0.25">
      <c r="A282" s="33" t="s">
        <v>400</v>
      </c>
      <c r="B282" s="31"/>
      <c r="C282" s="103" t="s">
        <v>26</v>
      </c>
      <c r="D282" s="265"/>
      <c r="E282" s="266"/>
      <c r="F282" s="266"/>
      <c r="G282" s="266"/>
      <c r="H282" s="266"/>
      <c r="I282" s="266"/>
      <c r="J282" s="266"/>
      <c r="K282" s="266"/>
      <c r="L282" s="266"/>
      <c r="M282" s="266"/>
      <c r="N282" s="266"/>
      <c r="O282" s="266"/>
      <c r="P282" s="266"/>
      <c r="Q282" s="266"/>
      <c r="R282" s="266"/>
      <c r="S282" s="267"/>
      <c r="T282" s="289"/>
      <c r="U282" s="104"/>
      <c r="V282" s="35"/>
      <c r="W282" s="31"/>
      <c r="X282" s="34"/>
      <c r="Y282" s="216"/>
      <c r="Z282" s="217"/>
      <c r="AA282" s="218"/>
      <c r="AB282" s="219"/>
      <c r="AC282" s="184"/>
    </row>
    <row r="283" spans="1:172" s="24" customFormat="1" ht="54" customHeight="1" outlineLevel="1" x14ac:dyDescent="0.25">
      <c r="A283" s="112" t="s">
        <v>401</v>
      </c>
      <c r="B283" s="113"/>
      <c r="C283" s="114" t="s">
        <v>177</v>
      </c>
      <c r="D283" s="268"/>
      <c r="E283" s="269"/>
      <c r="F283" s="269"/>
      <c r="G283" s="269"/>
      <c r="H283" s="269"/>
      <c r="I283" s="269"/>
      <c r="J283" s="269"/>
      <c r="K283" s="269"/>
      <c r="L283" s="269"/>
      <c r="M283" s="269"/>
      <c r="N283" s="269"/>
      <c r="O283" s="269"/>
      <c r="P283" s="269"/>
      <c r="Q283" s="269"/>
      <c r="R283" s="269"/>
      <c r="S283" s="270"/>
      <c r="T283" s="293">
        <v>3</v>
      </c>
      <c r="U283" s="115">
        <f>1.35*2.1</f>
        <v>2.84</v>
      </c>
      <c r="V283" s="127">
        <f>U283*T283</f>
        <v>8.52</v>
      </c>
      <c r="W283" s="130"/>
      <c r="X283" s="116"/>
      <c r="Y283" s="229">
        <f>W283+X283</f>
        <v>0</v>
      </c>
      <c r="Z283" s="230">
        <f>T283*W283</f>
        <v>0</v>
      </c>
      <c r="AA283" s="231">
        <f>T283*X283</f>
        <v>0</v>
      </c>
      <c r="AB283" s="229">
        <f t="shared" ref="AB283" si="340">Z283+AA283</f>
        <v>0</v>
      </c>
      <c r="AC283" s="425" t="s">
        <v>98</v>
      </c>
      <c r="AD283" s="48"/>
    </row>
    <row r="284" spans="1:172" s="24" customFormat="1" ht="54" customHeight="1" outlineLevel="1" x14ac:dyDescent="0.25">
      <c r="A284" s="112" t="s">
        <v>402</v>
      </c>
      <c r="B284" s="113"/>
      <c r="C284" s="114" t="s">
        <v>178</v>
      </c>
      <c r="D284" s="268"/>
      <c r="E284" s="269"/>
      <c r="F284" s="269"/>
      <c r="G284" s="269"/>
      <c r="H284" s="269"/>
      <c r="I284" s="269"/>
      <c r="J284" s="269"/>
      <c r="K284" s="269"/>
      <c r="L284" s="269"/>
      <c r="M284" s="269"/>
      <c r="N284" s="269"/>
      <c r="O284" s="269"/>
      <c r="P284" s="269"/>
      <c r="Q284" s="269"/>
      <c r="R284" s="269"/>
      <c r="S284" s="270"/>
      <c r="T284" s="293">
        <v>5</v>
      </c>
      <c r="U284" s="115">
        <f>1.35*2.1</f>
        <v>2.84</v>
      </c>
      <c r="V284" s="127">
        <f t="shared" ref="V284:V287" si="341">U284*T284</f>
        <v>14.2</v>
      </c>
      <c r="W284" s="130"/>
      <c r="X284" s="116"/>
      <c r="Y284" s="229">
        <f t="shared" ref="Y284:Y287" si="342">W284+X284</f>
        <v>0</v>
      </c>
      <c r="Z284" s="230">
        <f t="shared" ref="Z284:Z287" si="343">T284*W284</f>
        <v>0</v>
      </c>
      <c r="AA284" s="231">
        <f t="shared" ref="AA284:AA287" si="344">T284*X284</f>
        <v>0</v>
      </c>
      <c r="AB284" s="229">
        <f t="shared" ref="AB284:AB287" si="345">Z284+AA284</f>
        <v>0</v>
      </c>
      <c r="AC284" s="433"/>
      <c r="AD284" s="48"/>
    </row>
    <row r="285" spans="1:172" s="24" customFormat="1" ht="54" customHeight="1" outlineLevel="1" x14ac:dyDescent="0.25">
      <c r="A285" s="112" t="s">
        <v>403</v>
      </c>
      <c r="B285" s="113"/>
      <c r="C285" s="114" t="s">
        <v>170</v>
      </c>
      <c r="D285" s="268"/>
      <c r="E285" s="269"/>
      <c r="F285" s="269"/>
      <c r="G285" s="269"/>
      <c r="H285" s="269"/>
      <c r="I285" s="269"/>
      <c r="J285" s="269"/>
      <c r="K285" s="269"/>
      <c r="L285" s="269"/>
      <c r="M285" s="269"/>
      <c r="N285" s="269"/>
      <c r="O285" s="269"/>
      <c r="P285" s="269"/>
      <c r="Q285" s="269"/>
      <c r="R285" s="269"/>
      <c r="S285" s="270"/>
      <c r="T285" s="293">
        <v>7</v>
      </c>
      <c r="U285" s="115">
        <f>1.15*2.1</f>
        <v>2.42</v>
      </c>
      <c r="V285" s="127">
        <f t="shared" si="341"/>
        <v>16.940000000000001</v>
      </c>
      <c r="W285" s="130"/>
      <c r="X285" s="116"/>
      <c r="Y285" s="229">
        <f t="shared" si="342"/>
        <v>0</v>
      </c>
      <c r="Z285" s="230">
        <f t="shared" si="343"/>
        <v>0</v>
      </c>
      <c r="AA285" s="231">
        <f t="shared" si="344"/>
        <v>0</v>
      </c>
      <c r="AB285" s="229">
        <f t="shared" si="345"/>
        <v>0</v>
      </c>
      <c r="AC285" s="433"/>
      <c r="AD285" s="48"/>
    </row>
    <row r="286" spans="1:172" s="24" customFormat="1" ht="65.25" customHeight="1" outlineLevel="1" x14ac:dyDescent="0.25">
      <c r="A286" s="112" t="s">
        <v>404</v>
      </c>
      <c r="B286" s="136"/>
      <c r="C286" s="105" t="s">
        <v>171</v>
      </c>
      <c r="D286" s="268"/>
      <c r="E286" s="269"/>
      <c r="F286" s="269"/>
      <c r="G286" s="269"/>
      <c r="H286" s="269"/>
      <c r="I286" s="269"/>
      <c r="J286" s="269"/>
      <c r="K286" s="269"/>
      <c r="L286" s="269"/>
      <c r="M286" s="269"/>
      <c r="N286" s="269"/>
      <c r="O286" s="269"/>
      <c r="P286" s="269"/>
      <c r="Q286" s="269"/>
      <c r="R286" s="269"/>
      <c r="S286" s="270"/>
      <c r="T286" s="290">
        <v>6</v>
      </c>
      <c r="U286" s="19">
        <f>1.15*2.1</f>
        <v>2.42</v>
      </c>
      <c r="V286" s="127">
        <f t="shared" si="341"/>
        <v>14.52</v>
      </c>
      <c r="W286" s="129"/>
      <c r="X286" s="9"/>
      <c r="Y286" s="229">
        <f t="shared" si="342"/>
        <v>0</v>
      </c>
      <c r="Z286" s="230">
        <f t="shared" si="343"/>
        <v>0</v>
      </c>
      <c r="AA286" s="231">
        <f t="shared" si="344"/>
        <v>0</v>
      </c>
      <c r="AB286" s="229">
        <f t="shared" si="345"/>
        <v>0</v>
      </c>
      <c r="AC286" s="426"/>
      <c r="AD286" s="48"/>
    </row>
    <row r="287" spans="1:172" s="24" customFormat="1" ht="207" customHeight="1" outlineLevel="1" thickBot="1" x14ac:dyDescent="0.3">
      <c r="A287" s="112" t="s">
        <v>405</v>
      </c>
      <c r="B287" s="136"/>
      <c r="C287" s="105" t="s">
        <v>180</v>
      </c>
      <c r="D287" s="268"/>
      <c r="E287" s="269"/>
      <c r="F287" s="269"/>
      <c r="G287" s="269"/>
      <c r="H287" s="269"/>
      <c r="I287" s="269"/>
      <c r="J287" s="269"/>
      <c r="K287" s="269"/>
      <c r="L287" s="269"/>
      <c r="M287" s="269"/>
      <c r="N287" s="269"/>
      <c r="O287" s="269"/>
      <c r="P287" s="269"/>
      <c r="Q287" s="269"/>
      <c r="R287" s="269"/>
      <c r="S287" s="270"/>
      <c r="T287" s="290">
        <v>4</v>
      </c>
      <c r="U287" s="19">
        <f>1.4*2.1</f>
        <v>2.94</v>
      </c>
      <c r="V287" s="127">
        <f t="shared" si="341"/>
        <v>11.76</v>
      </c>
      <c r="W287" s="129"/>
      <c r="X287" s="9"/>
      <c r="Y287" s="229">
        <f t="shared" si="342"/>
        <v>0</v>
      </c>
      <c r="Z287" s="230">
        <f t="shared" si="343"/>
        <v>0</v>
      </c>
      <c r="AA287" s="231">
        <f t="shared" si="344"/>
        <v>0</v>
      </c>
      <c r="AB287" s="229">
        <f t="shared" si="345"/>
        <v>0</v>
      </c>
      <c r="AC287" s="197" t="s">
        <v>179</v>
      </c>
      <c r="AD287" s="48"/>
    </row>
    <row r="288" spans="1:172" ht="31.5" customHeight="1" thickBot="1" x14ac:dyDescent="0.3">
      <c r="A288" s="119"/>
      <c r="B288" s="173" t="s">
        <v>18</v>
      </c>
      <c r="C288" s="168" t="s">
        <v>20</v>
      </c>
      <c r="D288" s="274"/>
      <c r="E288" s="275"/>
      <c r="F288" s="275"/>
      <c r="G288" s="275"/>
      <c r="H288" s="275"/>
      <c r="I288" s="275"/>
      <c r="J288" s="275"/>
      <c r="K288" s="275"/>
      <c r="L288" s="275"/>
      <c r="M288" s="275"/>
      <c r="N288" s="275"/>
      <c r="O288" s="275"/>
      <c r="P288" s="275"/>
      <c r="Q288" s="275"/>
      <c r="R288" s="275"/>
      <c r="S288" s="276"/>
      <c r="T288" s="294"/>
      <c r="U288" s="120"/>
      <c r="V288" s="128"/>
      <c r="W288" s="131"/>
      <c r="X288" s="121"/>
      <c r="Y288" s="232"/>
      <c r="Z288" s="233">
        <f>Z18+Z124</f>
        <v>0</v>
      </c>
      <c r="AA288" s="234">
        <f>AA18+AA124</f>
        <v>0</v>
      </c>
      <c r="AB288" s="232">
        <f>Z288+AA288</f>
        <v>0</v>
      </c>
      <c r="AC288" s="198"/>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row>
    <row r="289" spans="1:39" s="50" customFormat="1" ht="12.75" x14ac:dyDescent="0.2">
      <c r="A289" s="49"/>
      <c r="B289" s="49"/>
      <c r="C289" s="49"/>
      <c r="D289" s="277"/>
      <c r="E289" s="277"/>
      <c r="F289" s="277"/>
      <c r="G289" s="277"/>
      <c r="H289" s="277"/>
      <c r="I289" s="277"/>
      <c r="J289" s="277"/>
      <c r="K289" s="277"/>
      <c r="L289" s="277"/>
      <c r="M289" s="277"/>
      <c r="N289" s="277"/>
      <c r="O289" s="277"/>
      <c r="P289" s="277"/>
      <c r="Q289" s="277"/>
      <c r="R289" s="277"/>
      <c r="S289" s="277"/>
      <c r="T289" s="92"/>
      <c r="Y289" s="78"/>
      <c r="Z289" s="78"/>
      <c r="AA289" s="78"/>
      <c r="AB289" s="78"/>
      <c r="AC289" s="199"/>
    </row>
    <row r="290" spans="1:39" s="50" customFormat="1" ht="12.75" x14ac:dyDescent="0.2">
      <c r="A290" s="49"/>
      <c r="B290" s="49"/>
      <c r="C290" s="49"/>
      <c r="D290" s="277"/>
      <c r="E290" s="277"/>
      <c r="F290" s="277"/>
      <c r="G290" s="277"/>
      <c r="H290" s="277"/>
      <c r="I290" s="277"/>
      <c r="J290" s="277"/>
      <c r="K290" s="277"/>
      <c r="L290" s="277"/>
      <c r="M290" s="277"/>
      <c r="N290" s="277"/>
      <c r="O290" s="277"/>
      <c r="P290" s="277"/>
      <c r="Q290" s="277"/>
      <c r="R290" s="277"/>
      <c r="S290" s="277"/>
      <c r="T290" s="92"/>
      <c r="Y290" s="78"/>
      <c r="Z290" s="78"/>
      <c r="AA290" s="78"/>
      <c r="AB290" s="78"/>
      <c r="AC290" s="199"/>
    </row>
    <row r="291" spans="1:39" s="53" customFormat="1" ht="17.25" customHeight="1" x14ac:dyDescent="0.2">
      <c r="A291" s="51"/>
      <c r="B291" s="60" t="s">
        <v>35</v>
      </c>
      <c r="C291" s="60"/>
      <c r="D291" s="278"/>
      <c r="E291" s="278"/>
      <c r="F291" s="278"/>
      <c r="G291" s="278"/>
      <c r="H291" s="278"/>
      <c r="I291" s="278"/>
      <c r="J291" s="278"/>
      <c r="K291" s="278"/>
      <c r="L291" s="278"/>
      <c r="M291" s="278"/>
      <c r="N291" s="278"/>
      <c r="O291" s="278"/>
      <c r="P291" s="278"/>
      <c r="Q291" s="278"/>
      <c r="R291" s="278"/>
      <c r="S291" s="278"/>
      <c r="T291" s="60"/>
      <c r="U291" s="60"/>
      <c r="V291" s="60"/>
      <c r="W291" s="60"/>
      <c r="X291" s="60"/>
      <c r="Y291" s="79"/>
      <c r="Z291" s="79"/>
      <c r="AA291" s="79"/>
      <c r="AB291" s="79"/>
      <c r="AC291" s="200"/>
    </row>
    <row r="292" spans="1:39" s="53" customFormat="1" ht="12.75" x14ac:dyDescent="0.2">
      <c r="A292" s="51"/>
      <c r="B292" s="57"/>
      <c r="C292" s="57"/>
      <c r="D292" s="279"/>
      <c r="E292" s="279"/>
      <c r="F292" s="279"/>
      <c r="G292" s="279"/>
      <c r="H292" s="279"/>
      <c r="I292" s="279"/>
      <c r="J292" s="279"/>
      <c r="K292" s="279"/>
      <c r="L292" s="279"/>
      <c r="M292" s="279"/>
      <c r="N292" s="279"/>
      <c r="O292" s="279"/>
      <c r="P292" s="279"/>
      <c r="Q292" s="279"/>
      <c r="R292" s="279"/>
      <c r="S292" s="279"/>
      <c r="T292" s="57"/>
      <c r="U292" s="57"/>
      <c r="V292" s="57"/>
      <c r="W292" s="57"/>
      <c r="X292" s="57"/>
      <c r="Y292" s="80"/>
      <c r="Z292" s="80"/>
      <c r="AA292" s="80"/>
      <c r="AB292" s="80"/>
      <c r="AC292" s="201"/>
    </row>
    <row r="293" spans="1:39" s="53" customFormat="1" ht="17.25" customHeight="1" x14ac:dyDescent="0.2">
      <c r="A293" s="51"/>
      <c r="B293" s="60" t="s">
        <v>30</v>
      </c>
      <c r="C293" s="52"/>
      <c r="D293" s="279"/>
      <c r="E293" s="279"/>
      <c r="F293" s="279"/>
      <c r="G293" s="279"/>
      <c r="H293" s="279"/>
      <c r="I293" s="279"/>
      <c r="J293" s="279"/>
      <c r="K293" s="279"/>
      <c r="L293" s="279"/>
      <c r="M293" s="279"/>
      <c r="N293" s="279"/>
      <c r="O293" s="279"/>
      <c r="P293" s="279"/>
      <c r="Q293" s="279"/>
      <c r="R293" s="279"/>
      <c r="S293" s="279"/>
      <c r="T293" s="52"/>
      <c r="U293" s="52"/>
      <c r="V293" s="52"/>
      <c r="W293" s="52"/>
      <c r="X293" s="52"/>
      <c r="Y293" s="81"/>
      <c r="Z293" s="81"/>
      <c r="AA293" s="81"/>
      <c r="AB293" s="81"/>
      <c r="AC293" s="202"/>
    </row>
    <row r="294" spans="1:39" s="53" customFormat="1" ht="12.75" x14ac:dyDescent="0.2">
      <c r="A294" s="51"/>
      <c r="B294" s="52"/>
      <c r="C294" s="52"/>
      <c r="D294" s="279"/>
      <c r="E294" s="279"/>
      <c r="F294" s="279"/>
      <c r="G294" s="279"/>
      <c r="H294" s="279"/>
      <c r="I294" s="279"/>
      <c r="J294" s="279"/>
      <c r="K294" s="279"/>
      <c r="L294" s="279"/>
      <c r="M294" s="279"/>
      <c r="N294" s="279"/>
      <c r="O294" s="279"/>
      <c r="P294" s="279"/>
      <c r="Q294" s="279"/>
      <c r="R294" s="279"/>
      <c r="S294" s="279"/>
      <c r="T294" s="52"/>
      <c r="U294" s="52"/>
      <c r="V294" s="52"/>
      <c r="W294" s="52"/>
      <c r="X294" s="52"/>
      <c r="Y294" s="81"/>
      <c r="Z294" s="81"/>
      <c r="AA294" s="81"/>
      <c r="AB294" s="81"/>
      <c r="AC294" s="202"/>
    </row>
    <row r="295" spans="1:39" s="68" customFormat="1" ht="18" customHeight="1" x14ac:dyDescent="0.25">
      <c r="A295" s="61"/>
      <c r="B295" s="62" t="s">
        <v>21</v>
      </c>
      <c r="C295" s="63"/>
      <c r="D295" s="280"/>
      <c r="E295" s="280"/>
      <c r="F295" s="280"/>
      <c r="G295" s="280"/>
      <c r="H295" s="280"/>
      <c r="I295" s="280"/>
      <c r="J295" s="280"/>
      <c r="K295" s="280"/>
      <c r="L295" s="280"/>
      <c r="M295" s="280"/>
      <c r="N295" s="280"/>
      <c r="O295" s="280"/>
      <c r="P295" s="280"/>
      <c r="Q295" s="280"/>
      <c r="R295" s="280"/>
      <c r="S295" s="280"/>
      <c r="T295" s="64"/>
      <c r="U295" s="65"/>
      <c r="V295" s="66"/>
      <c r="W295" s="66"/>
      <c r="X295" s="66"/>
      <c r="Y295" s="82"/>
      <c r="Z295" s="82"/>
      <c r="AA295" s="82"/>
      <c r="AB295" s="82"/>
      <c r="AC295" s="67"/>
    </row>
    <row r="296" spans="1:39" s="68" customFormat="1" ht="11.45" customHeight="1" x14ac:dyDescent="0.25">
      <c r="A296" s="61"/>
      <c r="B296" s="61"/>
      <c r="C296" s="63"/>
      <c r="D296" s="280"/>
      <c r="E296" s="280"/>
      <c r="F296" s="280"/>
      <c r="G296" s="280"/>
      <c r="H296" s="280"/>
      <c r="I296" s="280"/>
      <c r="J296" s="280"/>
      <c r="K296" s="280"/>
      <c r="L296" s="280"/>
      <c r="M296" s="280"/>
      <c r="N296" s="280"/>
      <c r="O296" s="280"/>
      <c r="P296" s="280"/>
      <c r="Q296" s="280"/>
      <c r="R296" s="280"/>
      <c r="S296" s="280"/>
      <c r="T296" s="64"/>
      <c r="U296" s="65"/>
      <c r="V296" s="66"/>
      <c r="W296" s="66"/>
      <c r="X296" s="66"/>
      <c r="Y296" s="82"/>
      <c r="Z296" s="82"/>
      <c r="AA296" s="82"/>
      <c r="AB296" s="82"/>
      <c r="AC296" s="67"/>
    </row>
    <row r="297" spans="1:39" s="68" customFormat="1" ht="39" customHeight="1" x14ac:dyDescent="0.25">
      <c r="A297" s="69">
        <v>1</v>
      </c>
      <c r="B297" s="464" t="s">
        <v>37</v>
      </c>
      <c r="C297" s="464"/>
      <c r="D297" s="464"/>
      <c r="E297" s="464"/>
      <c r="F297" s="464"/>
      <c r="G297" s="464"/>
      <c r="H297" s="464"/>
      <c r="I297" s="464"/>
      <c r="J297" s="464"/>
      <c r="K297" s="464"/>
      <c r="L297" s="464"/>
      <c r="M297" s="464"/>
      <c r="N297" s="464"/>
      <c r="O297" s="464"/>
      <c r="P297" s="464"/>
      <c r="Q297" s="464"/>
      <c r="R297" s="464"/>
      <c r="S297" s="464"/>
      <c r="T297" s="464"/>
      <c r="U297" s="464"/>
      <c r="V297" s="464"/>
      <c r="W297" s="464"/>
      <c r="X297" s="464"/>
      <c r="Y297" s="464"/>
      <c r="Z297" s="464"/>
      <c r="AA297" s="464"/>
      <c r="AB297" s="464"/>
      <c r="AC297" s="464"/>
      <c r="AD297" s="70"/>
      <c r="AE297" s="70"/>
      <c r="AF297" s="70"/>
      <c r="AG297" s="70"/>
      <c r="AH297" s="70"/>
      <c r="AI297" s="70"/>
      <c r="AJ297" s="70"/>
      <c r="AK297" s="70"/>
      <c r="AL297" s="70"/>
      <c r="AM297" s="70"/>
    </row>
    <row r="298" spans="1:39" s="68" customFormat="1" ht="27" customHeight="1" x14ac:dyDescent="0.25">
      <c r="A298" s="71">
        <v>2</v>
      </c>
      <c r="B298" s="464" t="s">
        <v>406</v>
      </c>
      <c r="C298" s="464"/>
      <c r="D298" s="464"/>
      <c r="E298" s="464"/>
      <c r="F298" s="464"/>
      <c r="G298" s="464"/>
      <c r="H298" s="464"/>
      <c r="I298" s="464"/>
      <c r="J298" s="464"/>
      <c r="K298" s="464"/>
      <c r="L298" s="464"/>
      <c r="M298" s="464"/>
      <c r="N298" s="464"/>
      <c r="O298" s="464"/>
      <c r="P298" s="464"/>
      <c r="Q298" s="464"/>
      <c r="R298" s="464"/>
      <c r="S298" s="464"/>
      <c r="T298" s="464"/>
      <c r="U298" s="464"/>
      <c r="V298" s="464"/>
      <c r="W298" s="464"/>
      <c r="X298" s="464"/>
      <c r="Y298" s="464"/>
      <c r="Z298" s="464"/>
      <c r="AA298" s="464"/>
      <c r="AB298" s="464"/>
      <c r="AC298" s="464"/>
      <c r="AD298" s="70"/>
      <c r="AE298" s="70"/>
      <c r="AF298" s="70"/>
      <c r="AG298" s="70"/>
      <c r="AH298" s="70"/>
      <c r="AI298" s="70"/>
      <c r="AJ298" s="70"/>
      <c r="AK298" s="70"/>
      <c r="AL298" s="70"/>
      <c r="AM298" s="70"/>
    </row>
    <row r="299" spans="1:39" s="68" customFormat="1" ht="36.75" customHeight="1" x14ac:dyDescent="0.25">
      <c r="A299" s="71">
        <v>3</v>
      </c>
      <c r="B299" s="464" t="s">
        <v>27</v>
      </c>
      <c r="C299" s="464"/>
      <c r="D299" s="464"/>
      <c r="E299" s="464"/>
      <c r="F299" s="464"/>
      <c r="G299" s="464"/>
      <c r="H299" s="464"/>
      <c r="I299" s="464"/>
      <c r="J299" s="464"/>
      <c r="K299" s="464"/>
      <c r="L299" s="464"/>
      <c r="M299" s="464"/>
      <c r="N299" s="464"/>
      <c r="O299" s="464"/>
      <c r="P299" s="464"/>
      <c r="Q299" s="464"/>
      <c r="R299" s="464"/>
      <c r="S299" s="464"/>
      <c r="T299" s="464"/>
      <c r="U299" s="464"/>
      <c r="V299" s="464"/>
      <c r="W299" s="464"/>
      <c r="X299" s="464"/>
      <c r="Y299" s="464"/>
      <c r="Z299" s="464"/>
      <c r="AA299" s="464"/>
      <c r="AB299" s="464"/>
      <c r="AC299" s="464"/>
      <c r="AD299" s="70"/>
      <c r="AE299" s="70"/>
      <c r="AF299" s="70"/>
      <c r="AG299" s="70"/>
      <c r="AH299" s="70"/>
      <c r="AI299" s="70"/>
      <c r="AJ299" s="70"/>
      <c r="AK299" s="70"/>
      <c r="AL299" s="70"/>
      <c r="AM299" s="70"/>
    </row>
    <row r="300" spans="1:39" s="170" customFormat="1" ht="243.75" customHeight="1" x14ac:dyDescent="0.25">
      <c r="A300" s="71">
        <v>4</v>
      </c>
      <c r="B300" s="463" t="s">
        <v>209</v>
      </c>
      <c r="C300" s="463"/>
      <c r="D300" s="463"/>
      <c r="E300" s="463"/>
      <c r="F300" s="463"/>
      <c r="G300" s="463"/>
      <c r="H300" s="463"/>
      <c r="I300" s="463"/>
      <c r="J300" s="463"/>
      <c r="K300" s="463"/>
      <c r="L300" s="463"/>
      <c r="M300" s="463"/>
      <c r="N300" s="463"/>
      <c r="O300" s="463"/>
      <c r="P300" s="463"/>
      <c r="Q300" s="463"/>
      <c r="R300" s="463"/>
      <c r="S300" s="463"/>
      <c r="T300" s="463"/>
      <c r="U300" s="463"/>
      <c r="V300" s="463"/>
      <c r="W300" s="463"/>
      <c r="X300" s="463"/>
      <c r="Y300" s="463"/>
      <c r="Z300" s="463"/>
      <c r="AA300" s="463"/>
      <c r="AB300" s="463"/>
      <c r="AC300" s="463"/>
      <c r="AD300" s="169"/>
      <c r="AE300" s="169"/>
      <c r="AF300" s="169"/>
      <c r="AG300" s="169"/>
      <c r="AH300" s="169"/>
      <c r="AI300" s="169"/>
      <c r="AJ300" s="169"/>
      <c r="AK300" s="169"/>
      <c r="AL300" s="169"/>
      <c r="AM300" s="169"/>
    </row>
    <row r="301" spans="1:39" s="68" customFormat="1" ht="75.75" customHeight="1" x14ac:dyDescent="0.25">
      <c r="A301" s="71">
        <v>5</v>
      </c>
      <c r="B301" s="463" t="s">
        <v>31</v>
      </c>
      <c r="C301" s="463"/>
      <c r="D301" s="463"/>
      <c r="E301" s="463"/>
      <c r="F301" s="463"/>
      <c r="G301" s="463"/>
      <c r="H301" s="463"/>
      <c r="I301" s="463"/>
      <c r="J301" s="463"/>
      <c r="K301" s="463"/>
      <c r="L301" s="463"/>
      <c r="M301" s="463"/>
      <c r="N301" s="463"/>
      <c r="O301" s="463"/>
      <c r="P301" s="463"/>
      <c r="Q301" s="463"/>
      <c r="R301" s="463"/>
      <c r="S301" s="463"/>
      <c r="T301" s="463"/>
      <c r="U301" s="463"/>
      <c r="V301" s="463"/>
      <c r="W301" s="463"/>
      <c r="X301" s="463"/>
      <c r="Y301" s="463"/>
      <c r="Z301" s="463"/>
      <c r="AA301" s="463"/>
      <c r="AB301" s="463"/>
      <c r="AC301" s="463"/>
      <c r="AD301" s="169"/>
      <c r="AE301" s="169"/>
      <c r="AF301" s="169"/>
      <c r="AG301" s="169"/>
      <c r="AH301" s="169"/>
      <c r="AI301" s="169"/>
      <c r="AJ301" s="169"/>
      <c r="AK301" s="169"/>
      <c r="AL301" s="169"/>
      <c r="AM301" s="169"/>
    </row>
    <row r="302" spans="1:39" s="68" customFormat="1" ht="42" customHeight="1" x14ac:dyDescent="0.25">
      <c r="A302" s="71">
        <v>6</v>
      </c>
      <c r="B302" s="463" t="s">
        <v>23</v>
      </c>
      <c r="C302" s="463"/>
      <c r="D302" s="463"/>
      <c r="E302" s="463"/>
      <c r="F302" s="463"/>
      <c r="G302" s="463"/>
      <c r="H302" s="463"/>
      <c r="I302" s="463"/>
      <c r="J302" s="463"/>
      <c r="K302" s="463"/>
      <c r="L302" s="463"/>
      <c r="M302" s="463"/>
      <c r="N302" s="463"/>
      <c r="O302" s="463"/>
      <c r="P302" s="463"/>
      <c r="Q302" s="463"/>
      <c r="R302" s="463"/>
      <c r="S302" s="463"/>
      <c r="T302" s="463"/>
      <c r="U302" s="463"/>
      <c r="V302" s="463"/>
      <c r="W302" s="463"/>
      <c r="X302" s="463"/>
      <c r="Y302" s="463"/>
      <c r="Z302" s="463"/>
      <c r="AA302" s="463"/>
      <c r="AB302" s="463"/>
      <c r="AC302" s="463"/>
      <c r="AD302" s="169"/>
      <c r="AE302" s="169"/>
      <c r="AF302" s="169"/>
      <c r="AG302" s="169"/>
      <c r="AH302" s="169"/>
      <c r="AI302" s="169"/>
      <c r="AJ302" s="169"/>
      <c r="AK302" s="169"/>
      <c r="AL302" s="169"/>
      <c r="AM302" s="169"/>
    </row>
    <row r="303" spans="1:39" s="68" customFormat="1" ht="37.5" customHeight="1" x14ac:dyDescent="0.25">
      <c r="A303" s="71">
        <v>7</v>
      </c>
      <c r="B303" s="465" t="s">
        <v>38</v>
      </c>
      <c r="C303" s="465"/>
      <c r="D303" s="465"/>
      <c r="E303" s="465"/>
      <c r="F303" s="465"/>
      <c r="G303" s="465"/>
      <c r="H303" s="465"/>
      <c r="I303" s="465"/>
      <c r="J303" s="465"/>
      <c r="K303" s="465"/>
      <c r="L303" s="465"/>
      <c r="M303" s="465"/>
      <c r="N303" s="465"/>
      <c r="O303" s="465"/>
      <c r="P303" s="465"/>
      <c r="Q303" s="465"/>
      <c r="R303" s="465"/>
      <c r="S303" s="465"/>
      <c r="T303" s="465"/>
      <c r="U303" s="465"/>
      <c r="V303" s="465"/>
      <c r="W303" s="465"/>
      <c r="X303" s="465"/>
      <c r="Y303" s="465"/>
      <c r="Z303" s="465"/>
      <c r="AA303" s="465"/>
      <c r="AB303" s="465"/>
      <c r="AC303" s="465"/>
      <c r="AD303" s="169"/>
      <c r="AE303" s="169"/>
      <c r="AF303" s="169"/>
      <c r="AG303" s="169"/>
      <c r="AH303" s="169"/>
      <c r="AI303" s="169"/>
      <c r="AJ303" s="169"/>
      <c r="AK303" s="169"/>
      <c r="AL303" s="169"/>
      <c r="AM303" s="169"/>
    </row>
    <row r="304" spans="1:39" s="68" customFormat="1" ht="332.25" customHeight="1" x14ac:dyDescent="0.25">
      <c r="A304" s="71">
        <v>8</v>
      </c>
      <c r="B304" s="463" t="s">
        <v>189</v>
      </c>
      <c r="C304" s="463"/>
      <c r="D304" s="463"/>
      <c r="E304" s="463"/>
      <c r="F304" s="463"/>
      <c r="G304" s="463"/>
      <c r="H304" s="463"/>
      <c r="I304" s="463"/>
      <c r="J304" s="463"/>
      <c r="K304" s="463"/>
      <c r="L304" s="463"/>
      <c r="M304" s="463"/>
      <c r="N304" s="463"/>
      <c r="O304" s="463"/>
      <c r="P304" s="463"/>
      <c r="Q304" s="463"/>
      <c r="R304" s="463"/>
      <c r="S304" s="463"/>
      <c r="T304" s="463"/>
      <c r="U304" s="463"/>
      <c r="V304" s="463"/>
      <c r="W304" s="463"/>
      <c r="X304" s="463"/>
      <c r="Y304" s="463"/>
      <c r="Z304" s="463"/>
      <c r="AA304" s="463"/>
      <c r="AB304" s="463"/>
      <c r="AC304" s="463"/>
      <c r="AD304" s="169"/>
      <c r="AE304" s="169"/>
      <c r="AF304" s="169"/>
      <c r="AG304" s="169"/>
      <c r="AH304" s="169"/>
      <c r="AI304" s="169"/>
      <c r="AJ304" s="169"/>
      <c r="AK304" s="169"/>
      <c r="AL304" s="169"/>
      <c r="AM304" s="169"/>
    </row>
    <row r="305" spans="1:172" s="171" customFormat="1" ht="61.5" customHeight="1" x14ac:dyDescent="0.25">
      <c r="A305" s="71">
        <v>9</v>
      </c>
      <c r="B305" s="464" t="s">
        <v>36</v>
      </c>
      <c r="C305" s="464"/>
      <c r="D305" s="464"/>
      <c r="E305" s="464"/>
      <c r="F305" s="464"/>
      <c r="G305" s="464"/>
      <c r="H305" s="464"/>
      <c r="I305" s="464"/>
      <c r="J305" s="464"/>
      <c r="K305" s="464"/>
      <c r="L305" s="464"/>
      <c r="M305" s="464"/>
      <c r="N305" s="464"/>
      <c r="O305" s="464"/>
      <c r="P305" s="464"/>
      <c r="Q305" s="464"/>
      <c r="R305" s="464"/>
      <c r="S305" s="464"/>
      <c r="T305" s="464"/>
      <c r="U305" s="464"/>
      <c r="V305" s="464"/>
      <c r="W305" s="464"/>
      <c r="X305" s="464"/>
      <c r="Y305" s="464"/>
      <c r="Z305" s="464"/>
      <c r="AA305" s="464"/>
      <c r="AB305" s="464"/>
      <c r="AC305" s="464"/>
      <c r="AD305" s="70"/>
      <c r="AE305" s="70"/>
      <c r="AF305" s="70"/>
      <c r="AG305" s="70"/>
      <c r="AH305" s="70"/>
      <c r="AI305" s="70"/>
      <c r="AJ305" s="70"/>
      <c r="AK305" s="70"/>
      <c r="AL305" s="70"/>
      <c r="AM305" s="70"/>
    </row>
    <row r="306" spans="1:172" s="171" customFormat="1" ht="30" customHeight="1" x14ac:dyDescent="0.25">
      <c r="A306" s="71">
        <v>10</v>
      </c>
      <c r="B306" s="464" t="s">
        <v>22</v>
      </c>
      <c r="C306" s="464"/>
      <c r="D306" s="464"/>
      <c r="E306" s="464"/>
      <c r="F306" s="464"/>
      <c r="G306" s="464"/>
      <c r="H306" s="464"/>
      <c r="I306" s="464"/>
      <c r="J306" s="464"/>
      <c r="K306" s="464"/>
      <c r="L306" s="464"/>
      <c r="M306" s="464"/>
      <c r="N306" s="464"/>
      <c r="O306" s="464"/>
      <c r="P306" s="464"/>
      <c r="Q306" s="464"/>
      <c r="R306" s="464"/>
      <c r="S306" s="464"/>
      <c r="T306" s="464"/>
      <c r="U306" s="464"/>
      <c r="V306" s="464"/>
      <c r="W306" s="464"/>
      <c r="X306" s="464"/>
      <c r="Y306" s="464"/>
      <c r="Z306" s="464"/>
      <c r="AA306" s="464"/>
      <c r="AB306" s="464"/>
      <c r="AC306" s="464"/>
      <c r="AD306" s="70"/>
      <c r="AE306" s="70"/>
      <c r="AF306" s="70"/>
      <c r="AG306" s="70"/>
      <c r="AH306" s="70"/>
      <c r="AI306" s="70"/>
      <c r="AJ306" s="70"/>
      <c r="AK306" s="70"/>
      <c r="AL306" s="70"/>
      <c r="AM306" s="70"/>
    </row>
    <row r="307" spans="1:172" s="68" customFormat="1" ht="30" customHeight="1" x14ac:dyDescent="0.25">
      <c r="A307" s="71">
        <v>11</v>
      </c>
      <c r="B307" s="464" t="s">
        <v>28</v>
      </c>
      <c r="C307" s="464"/>
      <c r="D307" s="464"/>
      <c r="E307" s="464"/>
      <c r="F307" s="464"/>
      <c r="G307" s="464"/>
      <c r="H307" s="464"/>
      <c r="I307" s="464"/>
      <c r="J307" s="464"/>
      <c r="K307" s="464"/>
      <c r="L307" s="464"/>
      <c r="M307" s="464"/>
      <c r="N307" s="464"/>
      <c r="O307" s="464"/>
      <c r="P307" s="464"/>
      <c r="Q307" s="464"/>
      <c r="R307" s="464"/>
      <c r="S307" s="464"/>
      <c r="T307" s="464"/>
      <c r="U307" s="464"/>
      <c r="V307" s="464"/>
      <c r="W307" s="464"/>
      <c r="X307" s="464"/>
      <c r="Y307" s="464"/>
      <c r="Z307" s="464"/>
      <c r="AA307" s="464"/>
      <c r="AB307" s="464"/>
      <c r="AC307" s="464"/>
      <c r="AD307" s="70"/>
      <c r="AE307" s="70"/>
      <c r="AF307" s="70"/>
      <c r="AG307" s="70"/>
      <c r="AH307" s="70"/>
      <c r="AI307" s="70"/>
      <c r="AJ307" s="70"/>
      <c r="AK307" s="70"/>
      <c r="AL307" s="70"/>
      <c r="AM307" s="70"/>
    </row>
    <row r="308" spans="1:172" s="172" customFormat="1" ht="43.5" customHeight="1" x14ac:dyDescent="0.25">
      <c r="A308" s="71">
        <v>12</v>
      </c>
      <c r="B308" s="464" t="s">
        <v>5</v>
      </c>
      <c r="C308" s="464"/>
      <c r="D308" s="464"/>
      <c r="E308" s="464"/>
      <c r="F308" s="464"/>
      <c r="G308" s="464"/>
      <c r="H308" s="464"/>
      <c r="I308" s="464"/>
      <c r="J308" s="464"/>
      <c r="K308" s="464"/>
      <c r="L308" s="464"/>
      <c r="M308" s="464"/>
      <c r="N308" s="464"/>
      <c r="O308" s="464"/>
      <c r="P308" s="464"/>
      <c r="Q308" s="464"/>
      <c r="R308" s="464"/>
      <c r="S308" s="464"/>
      <c r="T308" s="464"/>
      <c r="U308" s="464"/>
      <c r="V308" s="464"/>
      <c r="W308" s="464"/>
      <c r="X308" s="464"/>
      <c r="Y308" s="464"/>
      <c r="Z308" s="464"/>
      <c r="AA308" s="464"/>
      <c r="AB308" s="464"/>
      <c r="AC308" s="464"/>
      <c r="AD308" s="70"/>
      <c r="AE308" s="70"/>
      <c r="AF308" s="70"/>
      <c r="AG308" s="70"/>
      <c r="AH308" s="70"/>
      <c r="AI308" s="70"/>
      <c r="AJ308" s="70"/>
      <c r="AK308" s="70"/>
      <c r="AL308" s="70"/>
      <c r="AM308" s="70"/>
    </row>
    <row r="309" spans="1:172" s="152" customFormat="1" ht="23.25" customHeight="1" x14ac:dyDescent="0.3">
      <c r="A309" s="149"/>
      <c r="B309" s="150"/>
      <c r="C309" s="158" t="s">
        <v>183</v>
      </c>
      <c r="D309" s="281"/>
      <c r="E309" s="281"/>
      <c r="F309" s="281"/>
      <c r="G309" s="281"/>
      <c r="H309" s="281"/>
      <c r="I309" s="281"/>
      <c r="J309" s="281"/>
      <c r="K309" s="281"/>
      <c r="L309" s="281"/>
      <c r="M309" s="281"/>
      <c r="N309" s="281"/>
      <c r="O309" s="281"/>
      <c r="P309" s="281"/>
      <c r="Q309" s="281"/>
      <c r="R309" s="281"/>
      <c r="S309" s="281"/>
      <c r="T309" s="158"/>
      <c r="U309" s="158"/>
      <c r="V309" s="158"/>
      <c r="W309" s="158"/>
      <c r="X309" s="158"/>
      <c r="Y309" s="158"/>
      <c r="Z309" s="158"/>
      <c r="AA309" s="151"/>
      <c r="AB309" s="151"/>
      <c r="AC309" s="151"/>
      <c r="AF309" s="153"/>
      <c r="AG309" s="153"/>
    </row>
    <row r="310" spans="1:172" s="152" customFormat="1" ht="15.75" customHeight="1" x14ac:dyDescent="0.3">
      <c r="A310" s="149"/>
      <c r="B310" s="150"/>
      <c r="C310" s="158"/>
      <c r="D310" s="281"/>
      <c r="E310" s="281"/>
      <c r="F310" s="281"/>
      <c r="G310" s="281"/>
      <c r="H310" s="281"/>
      <c r="I310" s="281"/>
      <c r="J310" s="281"/>
      <c r="K310" s="281"/>
      <c r="L310" s="281"/>
      <c r="M310" s="281"/>
      <c r="N310" s="281"/>
      <c r="O310" s="281"/>
      <c r="P310" s="281"/>
      <c r="Q310" s="281"/>
      <c r="R310" s="281"/>
      <c r="S310" s="281"/>
      <c r="T310" s="158"/>
      <c r="U310" s="150"/>
      <c r="V310" s="159"/>
      <c r="W310" s="160"/>
      <c r="X310" s="161"/>
      <c r="Y310" s="150"/>
      <c r="Z310" s="150"/>
      <c r="AB310" s="154"/>
      <c r="AC310" s="203"/>
      <c r="AF310" s="153"/>
      <c r="AG310" s="153"/>
    </row>
    <row r="311" spans="1:172" s="152" customFormat="1" ht="8.25" customHeight="1" x14ac:dyDescent="0.3">
      <c r="A311" s="149"/>
      <c r="B311" s="150"/>
      <c r="C311" s="158"/>
      <c r="D311" s="281"/>
      <c r="E311" s="281"/>
      <c r="F311" s="281"/>
      <c r="G311" s="281"/>
      <c r="H311" s="281"/>
      <c r="I311" s="281"/>
      <c r="J311" s="281"/>
      <c r="K311" s="281"/>
      <c r="L311" s="281"/>
      <c r="M311" s="281"/>
      <c r="N311" s="281"/>
      <c r="O311" s="281"/>
      <c r="P311" s="281"/>
      <c r="Q311" s="281"/>
      <c r="R311" s="281"/>
      <c r="S311" s="281"/>
      <c r="T311" s="158"/>
      <c r="U311" s="150"/>
      <c r="V311" s="159"/>
      <c r="W311" s="160"/>
      <c r="X311" s="161"/>
      <c r="Y311" s="150"/>
      <c r="Z311" s="150"/>
      <c r="AB311" s="154"/>
      <c r="AC311" s="203"/>
      <c r="AF311" s="153"/>
      <c r="AG311" s="153"/>
    </row>
    <row r="312" spans="1:172" s="152" customFormat="1" ht="20.25" x14ac:dyDescent="0.3">
      <c r="A312" s="149"/>
      <c r="B312" s="150"/>
      <c r="C312" s="158"/>
      <c r="D312" s="281"/>
      <c r="E312" s="281"/>
      <c r="F312" s="281"/>
      <c r="G312" s="281"/>
      <c r="H312" s="281"/>
      <c r="I312" s="281"/>
      <c r="J312" s="281"/>
      <c r="K312" s="281"/>
      <c r="L312" s="281"/>
      <c r="M312" s="281"/>
      <c r="N312" s="281"/>
      <c r="O312" s="281"/>
      <c r="P312" s="281"/>
      <c r="Q312" s="281"/>
      <c r="R312" s="281"/>
      <c r="S312" s="281"/>
      <c r="T312" s="158"/>
      <c r="U312" s="150"/>
      <c r="V312" s="159"/>
      <c r="W312" s="160"/>
      <c r="X312" s="161"/>
      <c r="Y312" s="150"/>
      <c r="Z312" s="150"/>
      <c r="AB312" s="154"/>
      <c r="AC312" s="203"/>
      <c r="AF312" s="153"/>
      <c r="AG312" s="153"/>
    </row>
    <row r="313" spans="1:172" s="152" customFormat="1" ht="23.25" customHeight="1" x14ac:dyDescent="0.3">
      <c r="A313" s="149"/>
      <c r="B313" s="150"/>
      <c r="C313" s="158" t="s">
        <v>185</v>
      </c>
      <c r="D313" s="281"/>
      <c r="E313" s="281"/>
      <c r="F313" s="281"/>
      <c r="G313" s="281"/>
      <c r="H313" s="281"/>
      <c r="I313" s="281"/>
      <c r="J313" s="281"/>
      <c r="K313" s="281"/>
      <c r="L313" s="281"/>
      <c r="M313" s="281"/>
      <c r="N313" s="281"/>
      <c r="O313" s="281"/>
      <c r="P313" s="281"/>
      <c r="Q313" s="281"/>
      <c r="R313" s="281"/>
      <c r="S313" s="281"/>
      <c r="T313" s="158"/>
      <c r="U313" s="158"/>
      <c r="V313" s="158"/>
      <c r="W313" s="158"/>
      <c r="X313" s="158"/>
      <c r="Y313" s="158"/>
      <c r="Z313" s="158"/>
      <c r="AA313" s="151"/>
      <c r="AB313" s="151"/>
      <c r="AC313" s="151"/>
      <c r="AF313" s="153"/>
      <c r="AG313" s="153"/>
    </row>
    <row r="314" spans="1:172" s="152" customFormat="1" ht="20.25" x14ac:dyDescent="0.3">
      <c r="A314" s="149"/>
      <c r="B314" s="150"/>
      <c r="C314" s="158"/>
      <c r="D314" s="281"/>
      <c r="E314" s="281"/>
      <c r="F314" s="281"/>
      <c r="G314" s="281"/>
      <c r="H314" s="281"/>
      <c r="I314" s="281"/>
      <c r="J314" s="281"/>
      <c r="K314" s="281"/>
      <c r="L314" s="281"/>
      <c r="M314" s="281"/>
      <c r="N314" s="281"/>
      <c r="O314" s="281"/>
      <c r="P314" s="281"/>
      <c r="Q314" s="281"/>
      <c r="R314" s="281"/>
      <c r="S314" s="281"/>
      <c r="T314" s="158"/>
      <c r="U314" s="150"/>
      <c r="V314" s="159"/>
      <c r="W314" s="160"/>
      <c r="X314" s="161"/>
      <c r="Y314" s="150"/>
      <c r="Z314" s="150"/>
      <c r="AB314" s="154"/>
      <c r="AC314" s="203"/>
      <c r="AF314" s="153"/>
      <c r="AG314" s="153"/>
    </row>
    <row r="315" spans="1:172" s="152" customFormat="1" ht="20.25" x14ac:dyDescent="0.3">
      <c r="A315" s="149"/>
      <c r="B315" s="150"/>
      <c r="C315" s="158"/>
      <c r="D315" s="281"/>
      <c r="E315" s="281"/>
      <c r="F315" s="281"/>
      <c r="G315" s="281"/>
      <c r="H315" s="281"/>
      <c r="I315" s="281"/>
      <c r="J315" s="281"/>
      <c r="K315" s="281"/>
      <c r="L315" s="281"/>
      <c r="M315" s="281"/>
      <c r="N315" s="281"/>
      <c r="O315" s="281"/>
      <c r="P315" s="281"/>
      <c r="Q315" s="281"/>
      <c r="R315" s="281"/>
      <c r="S315" s="281"/>
      <c r="T315" s="158"/>
      <c r="U315" s="150"/>
      <c r="V315" s="159"/>
      <c r="W315" s="160"/>
      <c r="X315" s="161"/>
      <c r="Y315" s="150"/>
      <c r="Z315" s="150"/>
      <c r="AB315" s="154"/>
      <c r="AC315" s="203"/>
      <c r="AF315" s="153"/>
      <c r="AG315" s="153"/>
    </row>
    <row r="316" spans="1:172" s="152" customFormat="1" ht="23.25" customHeight="1" x14ac:dyDescent="0.3">
      <c r="A316" s="149"/>
      <c r="B316" s="150"/>
      <c r="C316" s="162" t="s">
        <v>186</v>
      </c>
      <c r="D316" s="282"/>
      <c r="E316" s="282"/>
      <c r="F316" s="282"/>
      <c r="G316" s="282"/>
      <c r="H316" s="282"/>
      <c r="I316" s="282"/>
      <c r="J316" s="282"/>
      <c r="K316" s="282"/>
      <c r="L316" s="282"/>
      <c r="M316" s="282"/>
      <c r="N316" s="282"/>
      <c r="O316" s="282"/>
      <c r="P316" s="282"/>
      <c r="Q316" s="282"/>
      <c r="R316" s="282"/>
      <c r="S316" s="282"/>
      <c r="T316" s="162"/>
      <c r="U316" s="162"/>
      <c r="V316" s="162"/>
      <c r="W316" s="162"/>
      <c r="X316" s="162"/>
      <c r="Y316" s="162"/>
      <c r="Z316" s="162"/>
      <c r="AA316" s="155"/>
      <c r="AB316" s="155"/>
      <c r="AC316" s="151"/>
      <c r="AF316" s="153"/>
      <c r="AG316" s="153"/>
    </row>
    <row r="317" spans="1:172" s="152" customFormat="1" ht="20.25" x14ac:dyDescent="0.3">
      <c r="A317" s="149"/>
      <c r="B317" s="150"/>
      <c r="C317" s="158"/>
      <c r="D317" s="281"/>
      <c r="E317" s="281"/>
      <c r="F317" s="281"/>
      <c r="G317" s="281"/>
      <c r="H317" s="281"/>
      <c r="I317" s="281"/>
      <c r="J317" s="281"/>
      <c r="K317" s="281"/>
      <c r="L317" s="281"/>
      <c r="M317" s="281"/>
      <c r="N317" s="281"/>
      <c r="O317" s="281"/>
      <c r="P317" s="281"/>
      <c r="Q317" s="281"/>
      <c r="R317" s="281"/>
      <c r="S317" s="281"/>
      <c r="T317" s="158"/>
      <c r="U317" s="150"/>
      <c r="V317" s="159"/>
      <c r="W317" s="160"/>
      <c r="X317" s="161"/>
      <c r="Y317" s="150"/>
      <c r="Z317" s="150"/>
      <c r="AB317" s="154"/>
      <c r="AC317" s="203"/>
      <c r="AF317" s="153"/>
      <c r="AG317" s="153"/>
    </row>
    <row r="318" spans="1:172" s="152" customFormat="1" ht="12" customHeight="1" x14ac:dyDescent="0.3">
      <c r="A318" s="149"/>
      <c r="B318" s="150"/>
      <c r="C318" s="163"/>
      <c r="D318" s="283"/>
      <c r="E318" s="283"/>
      <c r="F318" s="283"/>
      <c r="G318" s="283"/>
      <c r="H318" s="283"/>
      <c r="I318" s="283"/>
      <c r="J318" s="283"/>
      <c r="K318" s="283"/>
      <c r="L318" s="283"/>
      <c r="M318" s="283"/>
      <c r="N318" s="283"/>
      <c r="O318" s="283"/>
      <c r="P318" s="283"/>
      <c r="Q318" s="283"/>
      <c r="R318" s="283"/>
      <c r="S318" s="283"/>
      <c r="T318" s="163"/>
      <c r="U318" s="164"/>
      <c r="V318" s="165"/>
      <c r="W318" s="166"/>
      <c r="X318" s="167"/>
      <c r="Y318" s="164"/>
      <c r="Z318" s="164"/>
      <c r="AA318" s="157"/>
      <c r="AB318" s="156"/>
      <c r="AC318" s="204"/>
      <c r="AF318" s="153"/>
      <c r="AG318" s="153"/>
    </row>
    <row r="319" spans="1:172" s="152" customFormat="1" ht="43.5" customHeight="1" x14ac:dyDescent="0.3">
      <c r="A319" s="149"/>
      <c r="B319" s="150"/>
      <c r="C319" s="468" t="s">
        <v>184</v>
      </c>
      <c r="D319" s="468"/>
      <c r="E319" s="468"/>
      <c r="F319" s="468"/>
      <c r="G319" s="468"/>
      <c r="H319" s="468"/>
      <c r="I319" s="468"/>
      <c r="J319" s="468"/>
      <c r="K319" s="468"/>
      <c r="L319" s="468"/>
      <c r="M319" s="468"/>
      <c r="N319" s="468"/>
      <c r="O319" s="468"/>
      <c r="P319" s="468"/>
      <c r="Q319" s="468"/>
      <c r="R319" s="468"/>
      <c r="S319" s="468"/>
      <c r="T319" s="468"/>
      <c r="U319" s="468"/>
      <c r="V319" s="468"/>
      <c r="W319" s="468"/>
      <c r="X319" s="468"/>
      <c r="Y319" s="468"/>
      <c r="Z319" s="468"/>
      <c r="AB319" s="154"/>
      <c r="AC319" s="203"/>
      <c r="AF319" s="153"/>
      <c r="AG319" s="153"/>
    </row>
    <row r="320" spans="1:172" s="5" customFormat="1" ht="18.75" x14ac:dyDescent="0.3">
      <c r="A320" s="27"/>
      <c r="B320" s="27"/>
      <c r="C320" s="15"/>
      <c r="D320" s="284"/>
      <c r="E320" s="284"/>
      <c r="F320" s="284"/>
      <c r="G320" s="284"/>
      <c r="H320" s="284"/>
      <c r="I320" s="284"/>
      <c r="J320" s="284"/>
      <c r="K320" s="284"/>
      <c r="L320" s="284"/>
      <c r="M320" s="284"/>
      <c r="N320" s="284"/>
      <c r="O320" s="284"/>
      <c r="P320" s="284"/>
      <c r="Q320" s="284"/>
      <c r="R320" s="284"/>
      <c r="S320" s="284"/>
      <c r="T320" s="94"/>
      <c r="U320" s="58"/>
      <c r="V320" s="59"/>
      <c r="W320" s="59"/>
      <c r="X320" s="59"/>
      <c r="Y320" s="72"/>
      <c r="Z320" s="72"/>
      <c r="AA320" s="72"/>
      <c r="AB320" s="72"/>
      <c r="AC320" s="44"/>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c r="BM320" s="3"/>
      <c r="BN320" s="3"/>
      <c r="BO320" s="3"/>
      <c r="BP320" s="3"/>
      <c r="BQ320" s="3"/>
      <c r="BR320" s="3"/>
      <c r="BS320" s="3"/>
      <c r="BT320" s="3"/>
      <c r="BU320" s="3"/>
      <c r="BV320" s="3"/>
      <c r="BW320" s="3"/>
      <c r="BX320" s="3"/>
      <c r="BY320" s="3"/>
      <c r="BZ320" s="3"/>
      <c r="CA320" s="3"/>
      <c r="CB320" s="3"/>
      <c r="CC320" s="3"/>
      <c r="CD320" s="3"/>
      <c r="CE320" s="3"/>
      <c r="CF320" s="3"/>
      <c r="CG320" s="3"/>
      <c r="CH320" s="3"/>
      <c r="CI320" s="3"/>
      <c r="CJ320" s="3"/>
      <c r="CK320" s="3"/>
      <c r="CL320" s="3"/>
      <c r="CM320" s="3"/>
      <c r="CN320" s="3"/>
      <c r="CO320" s="3"/>
      <c r="CP320" s="3"/>
      <c r="CQ320" s="3"/>
      <c r="CR320" s="3"/>
      <c r="CS320" s="3"/>
      <c r="CT320" s="3"/>
      <c r="CU320" s="3"/>
      <c r="CV320" s="3"/>
      <c r="CW320" s="3"/>
      <c r="CX320" s="3"/>
      <c r="CY320" s="3"/>
      <c r="CZ320" s="3"/>
      <c r="DA320" s="3"/>
      <c r="DB320" s="3"/>
      <c r="DC320" s="3"/>
      <c r="DD320" s="3"/>
      <c r="DE320" s="3"/>
      <c r="DF320" s="3"/>
      <c r="DG320" s="3"/>
      <c r="DH320" s="3"/>
      <c r="DI320" s="3"/>
      <c r="DJ320" s="3"/>
      <c r="DK320" s="3"/>
      <c r="DL320" s="3"/>
      <c r="DM320" s="3"/>
      <c r="DN320" s="3"/>
      <c r="DO320" s="3"/>
      <c r="DP320" s="3"/>
      <c r="DQ320" s="3"/>
      <c r="DR320" s="3"/>
      <c r="DS320" s="3"/>
      <c r="DT320" s="3"/>
      <c r="DU320" s="3"/>
      <c r="DV320" s="3"/>
      <c r="DW320" s="3"/>
      <c r="DX320" s="3"/>
      <c r="DY320" s="3"/>
      <c r="DZ320" s="3"/>
      <c r="EA320" s="3"/>
      <c r="EB320" s="3"/>
      <c r="EC320" s="3"/>
      <c r="ED320" s="3"/>
      <c r="EE320" s="3"/>
      <c r="EF320" s="3"/>
      <c r="EG320" s="3"/>
      <c r="EH320" s="3"/>
      <c r="EI320" s="3"/>
      <c r="EJ320" s="3"/>
      <c r="EK320" s="3"/>
      <c r="EL320" s="3"/>
      <c r="EM320" s="3"/>
      <c r="EN320" s="3"/>
      <c r="EO320" s="3"/>
      <c r="EP320" s="3"/>
      <c r="EQ320" s="3"/>
      <c r="ER320" s="3"/>
      <c r="ES320" s="3"/>
      <c r="ET320" s="3"/>
      <c r="EU320" s="3"/>
      <c r="EV320" s="3"/>
      <c r="EW320" s="3"/>
      <c r="EX320" s="3"/>
      <c r="EY320" s="3"/>
      <c r="EZ320" s="3"/>
      <c r="FA320" s="3"/>
      <c r="FB320" s="3"/>
      <c r="FC320" s="3"/>
      <c r="FD320" s="3"/>
      <c r="FE320" s="3"/>
      <c r="FF320" s="3"/>
      <c r="FG320" s="2"/>
      <c r="FH320" s="41"/>
      <c r="FI320" s="4"/>
      <c r="FJ320" s="4"/>
      <c r="FK320" s="4"/>
      <c r="FL320" s="4"/>
      <c r="FM320" s="4"/>
      <c r="FN320" s="4"/>
      <c r="FO320" s="4"/>
      <c r="FP320" s="13"/>
    </row>
    <row r="321" spans="1:172" s="5" customFormat="1" ht="18.75" x14ac:dyDescent="0.3">
      <c r="A321" s="27"/>
      <c r="B321" s="27"/>
      <c r="C321" s="15"/>
      <c r="D321" s="284"/>
      <c r="E321" s="284"/>
      <c r="F321" s="284"/>
      <c r="G321" s="284"/>
      <c r="H321" s="284"/>
      <c r="I321" s="284"/>
      <c r="J321" s="284"/>
      <c r="K321" s="284"/>
      <c r="L321" s="284"/>
      <c r="M321" s="284"/>
      <c r="N321" s="284"/>
      <c r="O321" s="284"/>
      <c r="P321" s="284"/>
      <c r="Q321" s="284"/>
      <c r="R321" s="284"/>
      <c r="S321" s="284"/>
      <c r="T321" s="94"/>
      <c r="U321" s="58"/>
      <c r="V321" s="59"/>
      <c r="W321" s="59"/>
      <c r="X321" s="59"/>
      <c r="Y321" s="72"/>
      <c r="Z321" s="72"/>
      <c r="AA321" s="72"/>
      <c r="AB321" s="72"/>
      <c r="AC321" s="44"/>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c r="BM321" s="3"/>
      <c r="BN321" s="3"/>
      <c r="BO321" s="3"/>
      <c r="BP321" s="3"/>
      <c r="BQ321" s="3"/>
      <c r="BR321" s="3"/>
      <c r="BS321" s="3"/>
      <c r="BT321" s="3"/>
      <c r="BU321" s="3"/>
      <c r="BV321" s="3"/>
      <c r="BW321" s="3"/>
      <c r="BX321" s="3"/>
      <c r="BY321" s="3"/>
      <c r="BZ321" s="3"/>
      <c r="CA321" s="3"/>
      <c r="CB321" s="3"/>
      <c r="CC321" s="3"/>
      <c r="CD321" s="3"/>
      <c r="CE321" s="3"/>
      <c r="CF321" s="3"/>
      <c r="CG321" s="3"/>
      <c r="CH321" s="3"/>
      <c r="CI321" s="3"/>
      <c r="CJ321" s="3"/>
      <c r="CK321" s="3"/>
      <c r="CL321" s="3"/>
      <c r="CM321" s="3"/>
      <c r="CN321" s="3"/>
      <c r="CO321" s="3"/>
      <c r="CP321" s="3"/>
      <c r="CQ321" s="3"/>
      <c r="CR321" s="3"/>
      <c r="CS321" s="3"/>
      <c r="CT321" s="3"/>
      <c r="CU321" s="3"/>
      <c r="CV321" s="3"/>
      <c r="CW321" s="3"/>
      <c r="CX321" s="3"/>
      <c r="CY321" s="3"/>
      <c r="CZ321" s="3"/>
      <c r="DA321" s="3"/>
      <c r="DB321" s="3"/>
      <c r="DC321" s="3"/>
      <c r="DD321" s="3"/>
      <c r="DE321" s="3"/>
      <c r="DF321" s="3"/>
      <c r="DG321" s="3"/>
      <c r="DH321" s="3"/>
      <c r="DI321" s="3"/>
      <c r="DJ321" s="3"/>
      <c r="DK321" s="3"/>
      <c r="DL321" s="3"/>
      <c r="DM321" s="3"/>
      <c r="DN321" s="3"/>
      <c r="DO321" s="3"/>
      <c r="DP321" s="3"/>
      <c r="DQ321" s="3"/>
      <c r="DR321" s="3"/>
      <c r="DS321" s="3"/>
      <c r="DT321" s="3"/>
      <c r="DU321" s="3"/>
      <c r="DV321" s="3"/>
      <c r="DW321" s="3"/>
      <c r="DX321" s="3"/>
      <c r="DY321" s="3"/>
      <c r="DZ321" s="3"/>
      <c r="EA321" s="3"/>
      <c r="EB321" s="3"/>
      <c r="EC321" s="3"/>
      <c r="ED321" s="3"/>
      <c r="EE321" s="3"/>
      <c r="EF321" s="3"/>
      <c r="EG321" s="3"/>
      <c r="EH321" s="3"/>
      <c r="EI321" s="3"/>
      <c r="EJ321" s="3"/>
      <c r="EK321" s="3"/>
      <c r="EL321" s="3"/>
      <c r="EM321" s="3"/>
      <c r="EN321" s="3"/>
      <c r="EO321" s="3"/>
      <c r="EP321" s="3"/>
      <c r="EQ321" s="3"/>
      <c r="ER321" s="3"/>
      <c r="ES321" s="3"/>
      <c r="ET321" s="3"/>
      <c r="EU321" s="3"/>
      <c r="EV321" s="3"/>
      <c r="EW321" s="3"/>
      <c r="EX321" s="3"/>
      <c r="EY321" s="3"/>
      <c r="EZ321" s="3"/>
      <c r="FA321" s="3"/>
      <c r="FB321" s="3"/>
      <c r="FC321" s="3"/>
      <c r="FD321" s="3"/>
      <c r="FE321" s="3"/>
      <c r="FF321" s="3"/>
      <c r="FG321" s="2"/>
      <c r="FH321" s="41"/>
      <c r="FI321" s="4"/>
      <c r="FJ321" s="4"/>
      <c r="FK321" s="4"/>
      <c r="FL321" s="4"/>
      <c r="FM321" s="4"/>
      <c r="FN321" s="4"/>
      <c r="FO321" s="4"/>
      <c r="FP321" s="13"/>
    </row>
    <row r="322" spans="1:172" s="5" customFormat="1" ht="22.5" customHeight="1" x14ac:dyDescent="0.3">
      <c r="A322" s="27"/>
      <c r="B322" s="27"/>
      <c r="C322" s="15"/>
      <c r="D322" s="284"/>
      <c r="E322" s="284"/>
      <c r="F322" s="284"/>
      <c r="G322" s="284"/>
      <c r="H322" s="284"/>
      <c r="I322" s="284"/>
      <c r="J322" s="284"/>
      <c r="K322" s="284"/>
      <c r="L322" s="284"/>
      <c r="M322" s="284"/>
      <c r="N322" s="284"/>
      <c r="O322" s="284"/>
      <c r="P322" s="284"/>
      <c r="Q322" s="284"/>
      <c r="R322" s="284"/>
      <c r="S322" s="284"/>
      <c r="T322" s="94"/>
      <c r="U322" s="58"/>
      <c r="V322" s="59"/>
      <c r="W322" s="59"/>
      <c r="X322" s="59"/>
      <c r="Y322" s="72"/>
      <c r="Z322" s="72"/>
      <c r="AA322" s="72"/>
      <c r="AB322" s="72"/>
      <c r="AC322" s="44"/>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c r="BM322" s="3"/>
      <c r="BN322" s="3"/>
      <c r="BO322" s="3"/>
      <c r="BP322" s="3"/>
      <c r="BQ322" s="3"/>
      <c r="BR322" s="3"/>
      <c r="BS322" s="3"/>
      <c r="BT322" s="3"/>
      <c r="BU322" s="3"/>
      <c r="BV322" s="3"/>
      <c r="BW322" s="3"/>
      <c r="BX322" s="3"/>
      <c r="BY322" s="3"/>
      <c r="BZ322" s="3"/>
      <c r="CA322" s="3"/>
      <c r="CB322" s="3"/>
      <c r="CC322" s="3"/>
      <c r="CD322" s="3"/>
      <c r="CE322" s="3"/>
      <c r="CF322" s="3"/>
      <c r="CG322" s="3"/>
      <c r="CH322" s="3"/>
      <c r="CI322" s="3"/>
      <c r="CJ322" s="3"/>
      <c r="CK322" s="3"/>
      <c r="CL322" s="3"/>
      <c r="CM322" s="3"/>
      <c r="CN322" s="3"/>
      <c r="CO322" s="3"/>
      <c r="CP322" s="3"/>
      <c r="CQ322" s="3"/>
      <c r="CR322" s="3"/>
      <c r="CS322" s="3"/>
      <c r="CT322" s="3"/>
      <c r="CU322" s="3"/>
      <c r="CV322" s="3"/>
      <c r="CW322" s="3"/>
      <c r="CX322" s="3"/>
      <c r="CY322" s="3"/>
      <c r="CZ322" s="3"/>
      <c r="DA322" s="3"/>
      <c r="DB322" s="3"/>
      <c r="DC322" s="3"/>
      <c r="DD322" s="3"/>
      <c r="DE322" s="3"/>
      <c r="DF322" s="3"/>
      <c r="DG322" s="3"/>
      <c r="DH322" s="3"/>
      <c r="DI322" s="3"/>
      <c r="DJ322" s="3"/>
      <c r="DK322" s="3"/>
      <c r="DL322" s="3"/>
      <c r="DM322" s="3"/>
      <c r="DN322" s="3"/>
      <c r="DO322" s="3"/>
      <c r="DP322" s="3"/>
      <c r="DQ322" s="3"/>
      <c r="DR322" s="3"/>
      <c r="DS322" s="3"/>
      <c r="DT322" s="3"/>
      <c r="DU322" s="3"/>
      <c r="DV322" s="3"/>
      <c r="DW322" s="3"/>
      <c r="DX322" s="3"/>
      <c r="DY322" s="3"/>
      <c r="DZ322" s="3"/>
      <c r="EA322" s="3"/>
      <c r="EB322" s="3"/>
      <c r="EC322" s="3"/>
      <c r="ED322" s="3"/>
      <c r="EE322" s="3"/>
      <c r="EF322" s="3"/>
      <c r="EG322" s="3"/>
      <c r="EH322" s="3"/>
      <c r="EI322" s="3"/>
      <c r="EJ322" s="3"/>
      <c r="EK322" s="3"/>
      <c r="EL322" s="3"/>
      <c r="EM322" s="3"/>
      <c r="EN322" s="3"/>
      <c r="EO322" s="3"/>
      <c r="EP322" s="3"/>
      <c r="EQ322" s="3"/>
      <c r="ER322" s="3"/>
      <c r="ES322" s="3"/>
      <c r="ET322" s="3"/>
      <c r="EU322" s="3"/>
      <c r="EV322" s="3"/>
      <c r="EW322" s="3"/>
      <c r="EX322" s="3"/>
      <c r="EY322" s="3"/>
      <c r="EZ322" s="3"/>
      <c r="FA322" s="3"/>
      <c r="FB322" s="3"/>
      <c r="FC322" s="3"/>
      <c r="FD322" s="3"/>
      <c r="FE322" s="3"/>
      <c r="FF322" s="3"/>
      <c r="FG322" s="2"/>
      <c r="FH322" s="41"/>
      <c r="FI322" s="4"/>
      <c r="FJ322" s="4"/>
      <c r="FK322" s="4"/>
      <c r="FL322" s="4"/>
      <c r="FM322" s="4"/>
      <c r="FN322" s="4"/>
      <c r="FO322" s="4"/>
      <c r="FP322" s="13"/>
    </row>
    <row r="323" spans="1:172" s="5" customFormat="1" ht="18.75" x14ac:dyDescent="0.3">
      <c r="A323" s="27"/>
      <c r="B323" s="27"/>
      <c r="C323" s="15"/>
      <c r="D323" s="284"/>
      <c r="E323" s="284"/>
      <c r="F323" s="284"/>
      <c r="G323" s="284"/>
      <c r="H323" s="284"/>
      <c r="I323" s="284"/>
      <c r="J323" s="284"/>
      <c r="K323" s="284"/>
      <c r="L323" s="284"/>
      <c r="M323" s="284"/>
      <c r="N323" s="284"/>
      <c r="O323" s="284"/>
      <c r="P323" s="284"/>
      <c r="Q323" s="284"/>
      <c r="R323" s="284"/>
      <c r="S323" s="284"/>
      <c r="T323" s="94"/>
      <c r="U323" s="58"/>
      <c r="V323" s="59"/>
      <c r="W323" s="59"/>
      <c r="X323" s="59"/>
      <c r="Y323" s="72"/>
      <c r="Z323" s="72"/>
      <c r="AA323" s="72"/>
      <c r="AB323" s="72"/>
      <c r="AC323" s="44"/>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c r="BM323" s="3"/>
      <c r="BN323" s="3"/>
      <c r="BO323" s="3"/>
      <c r="BP323" s="3"/>
      <c r="BQ323" s="3"/>
      <c r="BR323" s="3"/>
      <c r="BS323" s="3"/>
      <c r="BT323" s="3"/>
      <c r="BU323" s="3"/>
      <c r="BV323" s="3"/>
      <c r="BW323" s="3"/>
      <c r="BX323" s="3"/>
      <c r="BY323" s="3"/>
      <c r="BZ323" s="3"/>
      <c r="CA323" s="3"/>
      <c r="CB323" s="3"/>
      <c r="CC323" s="3"/>
      <c r="CD323" s="3"/>
      <c r="CE323" s="3"/>
      <c r="CF323" s="3"/>
      <c r="CG323" s="3"/>
      <c r="CH323" s="3"/>
      <c r="CI323" s="3"/>
      <c r="CJ323" s="3"/>
      <c r="CK323" s="3"/>
      <c r="CL323" s="3"/>
      <c r="CM323" s="3"/>
      <c r="CN323" s="3"/>
      <c r="CO323" s="3"/>
      <c r="CP323" s="3"/>
      <c r="CQ323" s="3"/>
      <c r="CR323" s="3"/>
      <c r="CS323" s="3"/>
      <c r="CT323" s="3"/>
      <c r="CU323" s="3"/>
      <c r="CV323" s="3"/>
      <c r="CW323" s="3"/>
      <c r="CX323" s="3"/>
      <c r="CY323" s="3"/>
      <c r="CZ323" s="3"/>
      <c r="DA323" s="3"/>
      <c r="DB323" s="3"/>
      <c r="DC323" s="3"/>
      <c r="DD323" s="3"/>
      <c r="DE323" s="3"/>
      <c r="DF323" s="3"/>
      <c r="DG323" s="3"/>
      <c r="DH323" s="3"/>
      <c r="DI323" s="3"/>
      <c r="DJ323" s="3"/>
      <c r="DK323" s="3"/>
      <c r="DL323" s="3"/>
      <c r="DM323" s="3"/>
      <c r="DN323" s="3"/>
      <c r="DO323" s="3"/>
      <c r="DP323" s="3"/>
      <c r="DQ323" s="3"/>
      <c r="DR323" s="3"/>
      <c r="DS323" s="3"/>
      <c r="DT323" s="3"/>
      <c r="DU323" s="3"/>
      <c r="DV323" s="3"/>
      <c r="DW323" s="3"/>
      <c r="DX323" s="3"/>
      <c r="DY323" s="3"/>
      <c r="DZ323" s="3"/>
      <c r="EA323" s="3"/>
      <c r="EB323" s="3"/>
      <c r="EC323" s="3"/>
      <c r="ED323" s="3"/>
      <c r="EE323" s="3"/>
      <c r="EF323" s="3"/>
      <c r="EG323" s="3"/>
      <c r="EH323" s="3"/>
      <c r="EI323" s="3"/>
      <c r="EJ323" s="3"/>
      <c r="EK323" s="3"/>
      <c r="EL323" s="3"/>
      <c r="EM323" s="3"/>
      <c r="EN323" s="3"/>
      <c r="EO323" s="3"/>
      <c r="EP323" s="3"/>
      <c r="EQ323" s="3"/>
      <c r="ER323" s="3"/>
      <c r="ES323" s="3"/>
      <c r="ET323" s="3"/>
      <c r="EU323" s="3"/>
      <c r="EV323" s="3"/>
      <c r="EW323" s="3"/>
      <c r="EX323" s="3"/>
      <c r="EY323" s="3"/>
      <c r="EZ323" s="3"/>
      <c r="FA323" s="3"/>
      <c r="FB323" s="3"/>
      <c r="FC323" s="3"/>
      <c r="FD323" s="3"/>
      <c r="FE323" s="3"/>
      <c r="FF323" s="3"/>
      <c r="FG323" s="2"/>
      <c r="FH323" s="41"/>
      <c r="FI323" s="4"/>
      <c r="FJ323" s="4"/>
      <c r="FK323" s="4"/>
      <c r="FL323" s="4"/>
      <c r="FM323" s="4"/>
      <c r="FN323" s="4"/>
      <c r="FO323" s="4"/>
      <c r="FP323" s="13"/>
    </row>
    <row r="324" spans="1:172" s="5" customFormat="1" ht="18.75" x14ac:dyDescent="0.3">
      <c r="A324" s="27"/>
      <c r="B324" s="27"/>
      <c r="C324" s="15"/>
      <c r="D324" s="284"/>
      <c r="E324" s="284"/>
      <c r="F324" s="284"/>
      <c r="G324" s="284"/>
      <c r="H324" s="284"/>
      <c r="I324" s="284"/>
      <c r="J324" s="284"/>
      <c r="K324" s="284"/>
      <c r="L324" s="284"/>
      <c r="M324" s="284"/>
      <c r="N324" s="284"/>
      <c r="O324" s="284"/>
      <c r="P324" s="284"/>
      <c r="Q324" s="284"/>
      <c r="R324" s="284"/>
      <c r="S324" s="284"/>
      <c r="T324" s="94"/>
      <c r="U324" s="58"/>
      <c r="V324" s="59"/>
      <c r="W324" s="59"/>
      <c r="X324" s="59"/>
      <c r="Y324" s="72"/>
      <c r="Z324" s="72"/>
      <c r="AA324" s="72"/>
      <c r="AB324" s="72"/>
      <c r="AC324" s="44"/>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c r="BM324" s="3"/>
      <c r="BN324" s="3"/>
      <c r="BO324" s="3"/>
      <c r="BP324" s="3"/>
      <c r="BQ324" s="3"/>
      <c r="BR324" s="3"/>
      <c r="BS324" s="3"/>
      <c r="BT324" s="3"/>
      <c r="BU324" s="3"/>
      <c r="BV324" s="3"/>
      <c r="BW324" s="3"/>
      <c r="BX324" s="3"/>
      <c r="BY324" s="3"/>
      <c r="BZ324" s="3"/>
      <c r="CA324" s="3"/>
      <c r="CB324" s="3"/>
      <c r="CC324" s="3"/>
      <c r="CD324" s="3"/>
      <c r="CE324" s="3"/>
      <c r="CF324" s="3"/>
      <c r="CG324" s="3"/>
      <c r="CH324" s="3"/>
      <c r="CI324" s="3"/>
      <c r="CJ324" s="3"/>
      <c r="CK324" s="3"/>
      <c r="CL324" s="3"/>
      <c r="CM324" s="3"/>
      <c r="CN324" s="3"/>
      <c r="CO324" s="3"/>
      <c r="CP324" s="3"/>
      <c r="CQ324" s="3"/>
      <c r="CR324" s="3"/>
      <c r="CS324" s="3"/>
      <c r="CT324" s="3"/>
      <c r="CU324" s="3"/>
      <c r="CV324" s="3"/>
      <c r="CW324" s="3"/>
      <c r="CX324" s="3"/>
      <c r="CY324" s="3"/>
      <c r="CZ324" s="3"/>
      <c r="DA324" s="3"/>
      <c r="DB324" s="3"/>
      <c r="DC324" s="3"/>
      <c r="DD324" s="3"/>
      <c r="DE324" s="3"/>
      <c r="DF324" s="3"/>
      <c r="DG324" s="3"/>
      <c r="DH324" s="3"/>
      <c r="DI324" s="3"/>
      <c r="DJ324" s="3"/>
      <c r="DK324" s="3"/>
      <c r="DL324" s="3"/>
      <c r="DM324" s="3"/>
      <c r="DN324" s="3"/>
      <c r="DO324" s="3"/>
      <c r="DP324" s="3"/>
      <c r="DQ324" s="3"/>
      <c r="DR324" s="3"/>
      <c r="DS324" s="3"/>
      <c r="DT324" s="3"/>
      <c r="DU324" s="3"/>
      <c r="DV324" s="3"/>
      <c r="DW324" s="3"/>
      <c r="DX324" s="3"/>
      <c r="DY324" s="3"/>
      <c r="DZ324" s="3"/>
      <c r="EA324" s="3"/>
      <c r="EB324" s="3"/>
      <c r="EC324" s="3"/>
      <c r="ED324" s="3"/>
      <c r="EE324" s="3"/>
      <c r="EF324" s="3"/>
      <c r="EG324" s="3"/>
      <c r="EH324" s="3"/>
      <c r="EI324" s="3"/>
      <c r="EJ324" s="3"/>
      <c r="EK324" s="3"/>
      <c r="EL324" s="3"/>
      <c r="EM324" s="3"/>
      <c r="EN324" s="3"/>
      <c r="EO324" s="3"/>
      <c r="EP324" s="3"/>
      <c r="EQ324" s="3"/>
      <c r="ER324" s="3"/>
      <c r="ES324" s="3"/>
      <c r="ET324" s="3"/>
      <c r="EU324" s="3"/>
      <c r="EV324" s="3"/>
      <c r="EW324" s="3"/>
      <c r="EX324" s="3"/>
      <c r="EY324" s="3"/>
      <c r="EZ324" s="3"/>
      <c r="FA324" s="3"/>
      <c r="FB324" s="3"/>
      <c r="FC324" s="3"/>
      <c r="FD324" s="3"/>
      <c r="FE324" s="3"/>
      <c r="FF324" s="3"/>
      <c r="FG324" s="2"/>
      <c r="FH324" s="41"/>
      <c r="FI324" s="4"/>
      <c r="FJ324" s="4"/>
      <c r="FK324" s="4"/>
      <c r="FL324" s="4"/>
      <c r="FM324" s="4"/>
      <c r="FN324" s="4"/>
      <c r="FO324" s="4"/>
      <c r="FP324" s="13"/>
    </row>
    <row r="325" spans="1:172" s="5" customFormat="1" ht="18.75" x14ac:dyDescent="0.3">
      <c r="A325" s="27"/>
      <c r="B325" s="27"/>
      <c r="C325" s="15"/>
      <c r="D325" s="284"/>
      <c r="E325" s="284"/>
      <c r="F325" s="284"/>
      <c r="G325" s="284"/>
      <c r="H325" s="284"/>
      <c r="I325" s="284"/>
      <c r="J325" s="284"/>
      <c r="K325" s="284"/>
      <c r="L325" s="284"/>
      <c r="M325" s="284"/>
      <c r="N325" s="284"/>
      <c r="O325" s="284"/>
      <c r="P325" s="284"/>
      <c r="Q325" s="284"/>
      <c r="R325" s="284"/>
      <c r="S325" s="284"/>
      <c r="T325" s="94"/>
      <c r="U325" s="58"/>
      <c r="V325" s="59"/>
      <c r="W325" s="59"/>
      <c r="X325" s="59"/>
      <c r="Y325" s="72"/>
      <c r="Z325" s="72"/>
      <c r="AA325" s="72"/>
      <c r="AB325" s="72"/>
      <c r="AC325" s="44"/>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c r="BM325" s="3"/>
      <c r="BN325" s="3"/>
      <c r="BO325" s="3"/>
      <c r="BP325" s="3"/>
      <c r="BQ325" s="3"/>
      <c r="BR325" s="3"/>
      <c r="BS325" s="3"/>
      <c r="BT325" s="3"/>
      <c r="BU325" s="3"/>
      <c r="BV325" s="3"/>
      <c r="BW325" s="3"/>
      <c r="BX325" s="3"/>
      <c r="BY325" s="3"/>
      <c r="BZ325" s="3"/>
      <c r="CA325" s="3"/>
      <c r="CB325" s="3"/>
      <c r="CC325" s="3"/>
      <c r="CD325" s="3"/>
      <c r="CE325" s="3"/>
      <c r="CF325" s="3"/>
      <c r="CG325" s="3"/>
      <c r="CH325" s="3"/>
      <c r="CI325" s="3"/>
      <c r="CJ325" s="3"/>
      <c r="CK325" s="3"/>
      <c r="CL325" s="3"/>
      <c r="CM325" s="3"/>
      <c r="CN325" s="3"/>
      <c r="CO325" s="3"/>
      <c r="CP325" s="3"/>
      <c r="CQ325" s="3"/>
      <c r="CR325" s="3"/>
      <c r="CS325" s="3"/>
      <c r="CT325" s="3"/>
      <c r="CU325" s="3"/>
      <c r="CV325" s="3"/>
      <c r="CW325" s="3"/>
      <c r="CX325" s="3"/>
      <c r="CY325" s="3"/>
      <c r="CZ325" s="3"/>
      <c r="DA325" s="3"/>
      <c r="DB325" s="3"/>
      <c r="DC325" s="3"/>
      <c r="DD325" s="3"/>
      <c r="DE325" s="3"/>
      <c r="DF325" s="3"/>
      <c r="DG325" s="3"/>
      <c r="DH325" s="3"/>
      <c r="DI325" s="3"/>
      <c r="DJ325" s="3"/>
      <c r="DK325" s="3"/>
      <c r="DL325" s="3"/>
      <c r="DM325" s="3"/>
      <c r="DN325" s="3"/>
      <c r="DO325" s="3"/>
      <c r="DP325" s="3"/>
      <c r="DQ325" s="3"/>
      <c r="DR325" s="3"/>
      <c r="DS325" s="3"/>
      <c r="DT325" s="3"/>
      <c r="DU325" s="3"/>
      <c r="DV325" s="3"/>
      <c r="DW325" s="3"/>
      <c r="DX325" s="3"/>
      <c r="DY325" s="3"/>
      <c r="DZ325" s="3"/>
      <c r="EA325" s="3"/>
      <c r="EB325" s="3"/>
      <c r="EC325" s="3"/>
      <c r="ED325" s="3"/>
      <c r="EE325" s="3"/>
      <c r="EF325" s="3"/>
      <c r="EG325" s="3"/>
      <c r="EH325" s="3"/>
      <c r="EI325" s="3"/>
      <c r="EJ325" s="3"/>
      <c r="EK325" s="3"/>
      <c r="EL325" s="3"/>
      <c r="EM325" s="3"/>
      <c r="EN325" s="3"/>
      <c r="EO325" s="3"/>
      <c r="EP325" s="3"/>
      <c r="EQ325" s="3"/>
      <c r="ER325" s="3"/>
      <c r="ES325" s="3"/>
      <c r="ET325" s="3"/>
      <c r="EU325" s="3"/>
      <c r="EV325" s="3"/>
      <c r="EW325" s="3"/>
      <c r="EX325" s="3"/>
      <c r="EY325" s="3"/>
      <c r="EZ325" s="3"/>
      <c r="FA325" s="3"/>
      <c r="FB325" s="3"/>
      <c r="FC325" s="3"/>
      <c r="FD325" s="3"/>
      <c r="FE325" s="3"/>
      <c r="FF325" s="3"/>
      <c r="FG325" s="2"/>
      <c r="FH325" s="41"/>
      <c r="FI325" s="4"/>
      <c r="FJ325" s="4"/>
      <c r="FK325" s="4"/>
      <c r="FL325" s="4"/>
      <c r="FM325" s="4"/>
      <c r="FN325" s="4"/>
      <c r="FO325" s="4"/>
      <c r="FP325" s="13"/>
    </row>
    <row r="326" spans="1:172" s="5" customFormat="1" ht="40.5" customHeight="1" x14ac:dyDescent="0.25">
      <c r="A326" s="27"/>
      <c r="B326" s="27"/>
      <c r="C326" s="462"/>
      <c r="D326" s="462"/>
      <c r="E326" s="462"/>
      <c r="F326" s="462"/>
      <c r="G326" s="462"/>
      <c r="H326" s="462"/>
      <c r="I326" s="462"/>
      <c r="J326" s="462"/>
      <c r="K326" s="462"/>
      <c r="L326" s="462"/>
      <c r="M326" s="462"/>
      <c r="N326" s="462"/>
      <c r="O326" s="462"/>
      <c r="P326" s="462"/>
      <c r="Q326" s="462"/>
      <c r="R326" s="462"/>
      <c r="S326" s="462"/>
      <c r="T326" s="462"/>
      <c r="U326" s="462"/>
      <c r="V326" s="462"/>
      <c r="W326" s="462"/>
      <c r="X326" s="462"/>
      <c r="Y326" s="72"/>
      <c r="Z326" s="72"/>
      <c r="AA326" s="72"/>
      <c r="AB326" s="72"/>
      <c r="AC326" s="44"/>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c r="BM326" s="3"/>
      <c r="BN326" s="3"/>
      <c r="BO326" s="3"/>
      <c r="BP326" s="3"/>
      <c r="BQ326" s="3"/>
      <c r="BR326" s="3"/>
      <c r="BS326" s="3"/>
      <c r="BT326" s="3"/>
      <c r="BU326" s="3"/>
      <c r="BV326" s="3"/>
      <c r="BW326" s="3"/>
      <c r="BX326" s="3"/>
      <c r="BY326" s="3"/>
      <c r="BZ326" s="3"/>
      <c r="CA326" s="3"/>
      <c r="CB326" s="3"/>
      <c r="CC326" s="3"/>
      <c r="CD326" s="3"/>
      <c r="CE326" s="3"/>
      <c r="CF326" s="3"/>
      <c r="CG326" s="3"/>
      <c r="CH326" s="3"/>
      <c r="CI326" s="3"/>
      <c r="CJ326" s="3"/>
      <c r="CK326" s="3"/>
      <c r="CL326" s="3"/>
      <c r="CM326" s="3"/>
      <c r="CN326" s="3"/>
      <c r="CO326" s="3"/>
      <c r="CP326" s="3"/>
      <c r="CQ326" s="3"/>
      <c r="CR326" s="3"/>
      <c r="CS326" s="3"/>
      <c r="CT326" s="3"/>
      <c r="CU326" s="3"/>
      <c r="CV326" s="3"/>
      <c r="CW326" s="3"/>
      <c r="CX326" s="3"/>
      <c r="CY326" s="3"/>
      <c r="CZ326" s="3"/>
      <c r="DA326" s="3"/>
      <c r="DB326" s="3"/>
      <c r="DC326" s="3"/>
      <c r="DD326" s="3"/>
      <c r="DE326" s="3"/>
      <c r="DF326" s="3"/>
      <c r="DG326" s="3"/>
      <c r="DH326" s="3"/>
      <c r="DI326" s="3"/>
      <c r="DJ326" s="3"/>
      <c r="DK326" s="3"/>
      <c r="DL326" s="3"/>
      <c r="DM326" s="3"/>
      <c r="DN326" s="3"/>
      <c r="DO326" s="3"/>
      <c r="DP326" s="3"/>
      <c r="DQ326" s="3"/>
      <c r="DR326" s="3"/>
      <c r="DS326" s="3"/>
      <c r="DT326" s="3"/>
      <c r="DU326" s="3"/>
      <c r="DV326" s="3"/>
      <c r="DW326" s="3"/>
      <c r="DX326" s="3"/>
      <c r="DY326" s="3"/>
      <c r="DZ326" s="3"/>
      <c r="EA326" s="3"/>
      <c r="EB326" s="3"/>
      <c r="EC326" s="3"/>
      <c r="ED326" s="3"/>
      <c r="EE326" s="3"/>
      <c r="EF326" s="3"/>
      <c r="EG326" s="3"/>
      <c r="EH326" s="3"/>
      <c r="EI326" s="3"/>
      <c r="EJ326" s="3"/>
      <c r="EK326" s="3"/>
      <c r="EL326" s="3"/>
      <c r="EM326" s="3"/>
      <c r="EN326" s="3"/>
      <c r="EO326" s="3"/>
      <c r="EP326" s="3"/>
      <c r="EQ326" s="3"/>
      <c r="ER326" s="3"/>
      <c r="ES326" s="3"/>
      <c r="ET326" s="3"/>
      <c r="EU326" s="3"/>
      <c r="EV326" s="3"/>
      <c r="EW326" s="3"/>
      <c r="EX326" s="3"/>
      <c r="EY326" s="3"/>
      <c r="EZ326" s="3"/>
      <c r="FA326" s="3"/>
      <c r="FB326" s="3"/>
      <c r="FC326" s="3"/>
      <c r="FD326" s="3"/>
      <c r="FE326" s="3"/>
      <c r="FF326" s="3"/>
      <c r="FG326" s="2"/>
      <c r="FH326" s="41"/>
      <c r="FI326" s="4"/>
      <c r="FJ326" s="4"/>
      <c r="FK326" s="4"/>
      <c r="FL326" s="4"/>
      <c r="FM326" s="4"/>
      <c r="FN326" s="4"/>
      <c r="FO326" s="4"/>
      <c r="FP326" s="13"/>
    </row>
    <row r="327" spans="1:172" s="5" customFormat="1" x14ac:dyDescent="0.25">
      <c r="A327" s="27"/>
      <c r="B327" s="27"/>
      <c r="C327" s="44"/>
      <c r="D327" s="285"/>
      <c r="E327" s="285"/>
      <c r="F327" s="285"/>
      <c r="G327" s="285"/>
      <c r="H327" s="285"/>
      <c r="I327" s="285"/>
      <c r="J327" s="285"/>
      <c r="K327" s="285"/>
      <c r="L327" s="285"/>
      <c r="M327" s="285"/>
      <c r="N327" s="285"/>
      <c r="O327" s="285"/>
      <c r="P327" s="285"/>
      <c r="Q327" s="285"/>
      <c r="R327" s="285"/>
      <c r="S327" s="285"/>
      <c r="T327" s="93"/>
      <c r="U327" s="3"/>
      <c r="V327" s="3"/>
      <c r="W327" s="3"/>
      <c r="X327" s="3"/>
      <c r="Y327" s="72"/>
      <c r="Z327" s="72"/>
      <c r="AA327" s="72"/>
      <c r="AB327" s="72"/>
      <c r="AC327" s="44"/>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c r="BM327" s="3"/>
      <c r="BN327" s="3"/>
      <c r="BO327" s="3"/>
      <c r="BP327" s="3"/>
      <c r="BQ327" s="3"/>
      <c r="BR327" s="3"/>
      <c r="BS327" s="3"/>
      <c r="BT327" s="3"/>
      <c r="BU327" s="3"/>
      <c r="BV327" s="3"/>
      <c r="BW327" s="3"/>
      <c r="BX327" s="3"/>
      <c r="BY327" s="3"/>
      <c r="BZ327" s="3"/>
      <c r="CA327" s="3"/>
      <c r="CB327" s="3"/>
      <c r="CC327" s="3"/>
      <c r="CD327" s="3"/>
      <c r="CE327" s="3"/>
      <c r="CF327" s="3"/>
      <c r="CG327" s="3"/>
      <c r="CH327" s="3"/>
      <c r="CI327" s="3"/>
      <c r="CJ327" s="3"/>
      <c r="CK327" s="3"/>
      <c r="CL327" s="3"/>
      <c r="CM327" s="3"/>
      <c r="CN327" s="3"/>
      <c r="CO327" s="3"/>
      <c r="CP327" s="3"/>
      <c r="CQ327" s="3"/>
      <c r="CR327" s="3"/>
      <c r="CS327" s="3"/>
      <c r="CT327" s="3"/>
      <c r="CU327" s="3"/>
      <c r="CV327" s="3"/>
      <c r="CW327" s="3"/>
      <c r="CX327" s="3"/>
      <c r="CY327" s="3"/>
      <c r="CZ327" s="3"/>
      <c r="DA327" s="3"/>
      <c r="DB327" s="3"/>
      <c r="DC327" s="3"/>
      <c r="DD327" s="3"/>
      <c r="DE327" s="3"/>
      <c r="DF327" s="3"/>
      <c r="DG327" s="3"/>
      <c r="DH327" s="3"/>
      <c r="DI327" s="3"/>
      <c r="DJ327" s="3"/>
      <c r="DK327" s="3"/>
      <c r="DL327" s="3"/>
      <c r="DM327" s="3"/>
      <c r="DN327" s="3"/>
      <c r="DO327" s="3"/>
      <c r="DP327" s="3"/>
      <c r="DQ327" s="3"/>
      <c r="DR327" s="3"/>
      <c r="DS327" s="3"/>
      <c r="DT327" s="3"/>
      <c r="DU327" s="3"/>
      <c r="DV327" s="3"/>
      <c r="DW327" s="3"/>
      <c r="DX327" s="3"/>
      <c r="DY327" s="3"/>
      <c r="DZ327" s="3"/>
      <c r="EA327" s="3"/>
      <c r="EB327" s="3"/>
      <c r="EC327" s="3"/>
      <c r="ED327" s="3"/>
      <c r="EE327" s="3"/>
      <c r="EF327" s="3"/>
      <c r="EG327" s="3"/>
      <c r="EH327" s="3"/>
      <c r="EI327" s="3"/>
      <c r="EJ327" s="3"/>
      <c r="EK327" s="3"/>
      <c r="EL327" s="3"/>
      <c r="EM327" s="3"/>
      <c r="EN327" s="3"/>
      <c r="EO327" s="3"/>
      <c r="EP327" s="3"/>
      <c r="EQ327" s="3"/>
      <c r="ER327" s="3"/>
      <c r="ES327" s="3"/>
      <c r="ET327" s="3"/>
      <c r="EU327" s="3"/>
      <c r="EV327" s="3"/>
      <c r="EW327" s="3"/>
      <c r="EX327" s="3"/>
      <c r="EY327" s="3"/>
      <c r="EZ327" s="3"/>
      <c r="FA327" s="3"/>
      <c r="FB327" s="3"/>
      <c r="FC327" s="3"/>
      <c r="FD327" s="3"/>
      <c r="FE327" s="3"/>
      <c r="FF327" s="3"/>
      <c r="FG327" s="2"/>
      <c r="FH327" s="41"/>
      <c r="FI327" s="4"/>
      <c r="FJ327" s="4"/>
      <c r="FK327" s="4"/>
      <c r="FL327" s="4"/>
      <c r="FM327" s="4"/>
      <c r="FN327" s="4"/>
      <c r="FO327" s="4"/>
      <c r="FP327" s="13"/>
    </row>
    <row r="328" spans="1:172" s="5" customFormat="1" x14ac:dyDescent="0.25">
      <c r="A328" s="27"/>
      <c r="B328" s="27"/>
      <c r="C328" s="44"/>
      <c r="D328" s="285"/>
      <c r="E328" s="285"/>
      <c r="F328" s="285"/>
      <c r="G328" s="285"/>
      <c r="H328" s="285"/>
      <c r="I328" s="285"/>
      <c r="J328" s="285"/>
      <c r="K328" s="285"/>
      <c r="L328" s="285"/>
      <c r="M328" s="285"/>
      <c r="N328" s="285"/>
      <c r="O328" s="285"/>
      <c r="P328" s="285"/>
      <c r="Q328" s="285"/>
      <c r="R328" s="285"/>
      <c r="S328" s="285"/>
      <c r="T328" s="93"/>
      <c r="U328" s="3"/>
      <c r="V328" s="3"/>
      <c r="W328" s="3"/>
      <c r="X328" s="3"/>
      <c r="Y328" s="72"/>
      <c r="Z328" s="72"/>
      <c r="AA328" s="72"/>
      <c r="AB328" s="72"/>
      <c r="AC328" s="44"/>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c r="BM328" s="3"/>
      <c r="BN328" s="3"/>
      <c r="BO328" s="3"/>
      <c r="BP328" s="3"/>
      <c r="BQ328" s="3"/>
      <c r="BR328" s="3"/>
      <c r="BS328" s="3"/>
      <c r="BT328" s="3"/>
      <c r="BU328" s="3"/>
      <c r="BV328" s="3"/>
      <c r="BW328" s="3"/>
      <c r="BX328" s="3"/>
      <c r="BY328" s="3"/>
      <c r="BZ328" s="3"/>
      <c r="CA328" s="3"/>
      <c r="CB328" s="3"/>
      <c r="CC328" s="3"/>
      <c r="CD328" s="3"/>
      <c r="CE328" s="3"/>
      <c r="CF328" s="3"/>
      <c r="CG328" s="3"/>
      <c r="CH328" s="3"/>
      <c r="CI328" s="3"/>
      <c r="CJ328" s="3"/>
      <c r="CK328" s="3"/>
      <c r="CL328" s="3"/>
      <c r="CM328" s="3"/>
      <c r="CN328" s="3"/>
      <c r="CO328" s="3"/>
      <c r="CP328" s="3"/>
      <c r="CQ328" s="3"/>
      <c r="CR328" s="3"/>
      <c r="CS328" s="3"/>
      <c r="CT328" s="3"/>
      <c r="CU328" s="3"/>
      <c r="CV328" s="3"/>
      <c r="CW328" s="3"/>
      <c r="CX328" s="3"/>
      <c r="CY328" s="3"/>
      <c r="CZ328" s="3"/>
      <c r="DA328" s="3"/>
      <c r="DB328" s="3"/>
      <c r="DC328" s="3"/>
      <c r="DD328" s="3"/>
      <c r="DE328" s="3"/>
      <c r="DF328" s="3"/>
      <c r="DG328" s="3"/>
      <c r="DH328" s="3"/>
      <c r="DI328" s="3"/>
      <c r="DJ328" s="3"/>
      <c r="DK328" s="3"/>
      <c r="DL328" s="3"/>
      <c r="DM328" s="3"/>
      <c r="DN328" s="3"/>
      <c r="DO328" s="3"/>
      <c r="DP328" s="3"/>
      <c r="DQ328" s="3"/>
      <c r="DR328" s="3"/>
      <c r="DS328" s="3"/>
      <c r="DT328" s="3"/>
      <c r="DU328" s="3"/>
      <c r="DV328" s="3"/>
      <c r="DW328" s="3"/>
      <c r="DX328" s="3"/>
      <c r="DY328" s="3"/>
      <c r="DZ328" s="3"/>
      <c r="EA328" s="3"/>
      <c r="EB328" s="3"/>
      <c r="EC328" s="3"/>
      <c r="ED328" s="3"/>
      <c r="EE328" s="3"/>
      <c r="EF328" s="3"/>
      <c r="EG328" s="3"/>
      <c r="EH328" s="3"/>
      <c r="EI328" s="3"/>
      <c r="EJ328" s="3"/>
      <c r="EK328" s="3"/>
      <c r="EL328" s="3"/>
      <c r="EM328" s="3"/>
      <c r="EN328" s="3"/>
      <c r="EO328" s="3"/>
      <c r="EP328" s="3"/>
      <c r="EQ328" s="3"/>
      <c r="ER328" s="3"/>
      <c r="ES328" s="3"/>
      <c r="ET328" s="3"/>
      <c r="EU328" s="3"/>
      <c r="EV328" s="3"/>
      <c r="EW328" s="3"/>
      <c r="EX328" s="3"/>
      <c r="EY328" s="3"/>
      <c r="EZ328" s="3"/>
      <c r="FA328" s="3"/>
      <c r="FB328" s="3"/>
      <c r="FC328" s="3"/>
      <c r="FD328" s="3"/>
      <c r="FE328" s="3"/>
      <c r="FF328" s="3"/>
      <c r="FG328" s="2"/>
      <c r="FH328" s="41"/>
      <c r="FI328" s="4"/>
      <c r="FJ328" s="4"/>
      <c r="FK328" s="4"/>
      <c r="FL328" s="4"/>
      <c r="FM328" s="4"/>
      <c r="FN328" s="4"/>
      <c r="FO328" s="4"/>
      <c r="FP328" s="13"/>
    </row>
    <row r="329" spans="1:172" s="5" customFormat="1" x14ac:dyDescent="0.25">
      <c r="A329" s="27"/>
      <c r="B329" s="27"/>
      <c r="C329" s="44"/>
      <c r="D329" s="285"/>
      <c r="E329" s="285"/>
      <c r="F329" s="285"/>
      <c r="G329" s="285"/>
      <c r="H329" s="285"/>
      <c r="I329" s="285"/>
      <c r="J329" s="285"/>
      <c r="K329" s="285"/>
      <c r="L329" s="285"/>
      <c r="M329" s="285"/>
      <c r="N329" s="285"/>
      <c r="O329" s="285"/>
      <c r="P329" s="285"/>
      <c r="Q329" s="285"/>
      <c r="R329" s="285"/>
      <c r="S329" s="285"/>
      <c r="T329" s="93"/>
      <c r="U329" s="3"/>
      <c r="V329" s="3"/>
      <c r="W329" s="3"/>
      <c r="X329" s="3"/>
      <c r="Y329" s="72"/>
      <c r="Z329" s="72"/>
      <c r="AA329" s="72"/>
      <c r="AB329" s="72"/>
      <c r="AC329" s="44"/>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c r="BM329" s="3"/>
      <c r="BN329" s="3"/>
      <c r="BO329" s="3"/>
      <c r="BP329" s="3"/>
      <c r="BQ329" s="3"/>
      <c r="BR329" s="3"/>
      <c r="BS329" s="3"/>
      <c r="BT329" s="3"/>
      <c r="BU329" s="3"/>
      <c r="BV329" s="3"/>
      <c r="BW329" s="3"/>
      <c r="BX329" s="3"/>
      <c r="BY329" s="3"/>
      <c r="BZ329" s="3"/>
      <c r="CA329" s="3"/>
      <c r="CB329" s="3"/>
      <c r="CC329" s="3"/>
      <c r="CD329" s="3"/>
      <c r="CE329" s="3"/>
      <c r="CF329" s="3"/>
      <c r="CG329" s="3"/>
      <c r="CH329" s="3"/>
      <c r="CI329" s="3"/>
      <c r="CJ329" s="3"/>
      <c r="CK329" s="3"/>
      <c r="CL329" s="3"/>
      <c r="CM329" s="3"/>
      <c r="CN329" s="3"/>
      <c r="CO329" s="3"/>
      <c r="CP329" s="3"/>
      <c r="CQ329" s="3"/>
      <c r="CR329" s="3"/>
      <c r="CS329" s="3"/>
      <c r="CT329" s="3"/>
      <c r="CU329" s="3"/>
      <c r="CV329" s="3"/>
      <c r="CW329" s="3"/>
      <c r="CX329" s="3"/>
      <c r="CY329" s="3"/>
      <c r="CZ329" s="3"/>
      <c r="DA329" s="3"/>
      <c r="DB329" s="3"/>
      <c r="DC329" s="3"/>
      <c r="DD329" s="3"/>
      <c r="DE329" s="3"/>
      <c r="DF329" s="3"/>
      <c r="DG329" s="3"/>
      <c r="DH329" s="3"/>
      <c r="DI329" s="3"/>
      <c r="DJ329" s="3"/>
      <c r="DK329" s="3"/>
      <c r="DL329" s="3"/>
      <c r="DM329" s="3"/>
      <c r="DN329" s="3"/>
      <c r="DO329" s="3"/>
      <c r="DP329" s="3"/>
      <c r="DQ329" s="3"/>
      <c r="DR329" s="3"/>
      <c r="DS329" s="3"/>
      <c r="DT329" s="3"/>
      <c r="DU329" s="3"/>
      <c r="DV329" s="3"/>
      <c r="DW329" s="3"/>
      <c r="DX329" s="3"/>
      <c r="DY329" s="3"/>
      <c r="DZ329" s="3"/>
      <c r="EA329" s="3"/>
      <c r="EB329" s="3"/>
      <c r="EC329" s="3"/>
      <c r="ED329" s="3"/>
      <c r="EE329" s="3"/>
      <c r="EF329" s="3"/>
      <c r="EG329" s="3"/>
      <c r="EH329" s="3"/>
      <c r="EI329" s="3"/>
      <c r="EJ329" s="3"/>
      <c r="EK329" s="3"/>
      <c r="EL329" s="3"/>
      <c r="EM329" s="3"/>
      <c r="EN329" s="3"/>
      <c r="EO329" s="3"/>
      <c r="EP329" s="3"/>
      <c r="EQ329" s="3"/>
      <c r="ER329" s="3"/>
      <c r="ES329" s="3"/>
      <c r="ET329" s="3"/>
      <c r="EU329" s="3"/>
      <c r="EV329" s="3"/>
      <c r="EW329" s="3"/>
      <c r="EX329" s="3"/>
      <c r="EY329" s="3"/>
      <c r="EZ329" s="3"/>
      <c r="FA329" s="3"/>
      <c r="FB329" s="3"/>
      <c r="FC329" s="3"/>
      <c r="FD329" s="3"/>
      <c r="FE329" s="3"/>
      <c r="FF329" s="3"/>
      <c r="FG329" s="2"/>
      <c r="FH329" s="41"/>
      <c r="FI329" s="4"/>
      <c r="FJ329" s="4"/>
      <c r="FK329" s="4"/>
      <c r="FL329" s="4"/>
      <c r="FM329" s="4"/>
      <c r="FN329" s="4"/>
      <c r="FO329" s="4"/>
      <c r="FP329" s="13"/>
    </row>
    <row r="330" spans="1:172" s="5" customFormat="1" x14ac:dyDescent="0.25">
      <c r="A330" s="27"/>
      <c r="B330" s="27"/>
      <c r="C330" s="44"/>
      <c r="D330" s="285"/>
      <c r="E330" s="285"/>
      <c r="F330" s="285"/>
      <c r="G330" s="285"/>
      <c r="H330" s="285"/>
      <c r="I330" s="285"/>
      <c r="J330" s="285"/>
      <c r="K330" s="285"/>
      <c r="L330" s="285"/>
      <c r="M330" s="285"/>
      <c r="N330" s="285"/>
      <c r="O330" s="285"/>
      <c r="P330" s="285"/>
      <c r="Q330" s="285"/>
      <c r="R330" s="285"/>
      <c r="S330" s="285"/>
      <c r="T330" s="93"/>
      <c r="U330" s="3"/>
      <c r="V330" s="3"/>
      <c r="W330" s="3"/>
      <c r="X330" s="3"/>
      <c r="Y330" s="72"/>
      <c r="Z330" s="72"/>
      <c r="AA330" s="72"/>
      <c r="AB330" s="72"/>
      <c r="AC330" s="44"/>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c r="BM330" s="3"/>
      <c r="BN330" s="3"/>
      <c r="BO330" s="3"/>
      <c r="BP330" s="3"/>
      <c r="BQ330" s="3"/>
      <c r="BR330" s="3"/>
      <c r="BS330" s="3"/>
      <c r="BT330" s="3"/>
      <c r="BU330" s="3"/>
      <c r="BV330" s="3"/>
      <c r="BW330" s="3"/>
      <c r="BX330" s="3"/>
      <c r="BY330" s="3"/>
      <c r="BZ330" s="3"/>
      <c r="CA330" s="3"/>
      <c r="CB330" s="3"/>
      <c r="CC330" s="3"/>
      <c r="CD330" s="3"/>
      <c r="CE330" s="3"/>
      <c r="CF330" s="3"/>
      <c r="CG330" s="3"/>
      <c r="CH330" s="3"/>
      <c r="CI330" s="3"/>
      <c r="CJ330" s="3"/>
      <c r="CK330" s="3"/>
      <c r="CL330" s="3"/>
      <c r="CM330" s="3"/>
      <c r="CN330" s="3"/>
      <c r="CO330" s="3"/>
      <c r="CP330" s="3"/>
      <c r="CQ330" s="3"/>
      <c r="CR330" s="3"/>
      <c r="CS330" s="3"/>
      <c r="CT330" s="3"/>
      <c r="CU330" s="3"/>
      <c r="CV330" s="3"/>
      <c r="CW330" s="3"/>
      <c r="CX330" s="3"/>
      <c r="CY330" s="3"/>
      <c r="CZ330" s="3"/>
      <c r="DA330" s="3"/>
      <c r="DB330" s="3"/>
      <c r="DC330" s="3"/>
      <c r="DD330" s="3"/>
      <c r="DE330" s="3"/>
      <c r="DF330" s="3"/>
      <c r="DG330" s="3"/>
      <c r="DH330" s="3"/>
      <c r="DI330" s="3"/>
      <c r="DJ330" s="3"/>
      <c r="DK330" s="3"/>
      <c r="DL330" s="3"/>
      <c r="DM330" s="3"/>
      <c r="DN330" s="3"/>
      <c r="DO330" s="3"/>
      <c r="DP330" s="3"/>
      <c r="DQ330" s="3"/>
      <c r="DR330" s="3"/>
      <c r="DS330" s="3"/>
      <c r="DT330" s="3"/>
      <c r="DU330" s="3"/>
      <c r="DV330" s="3"/>
      <c r="DW330" s="3"/>
      <c r="DX330" s="3"/>
      <c r="DY330" s="3"/>
      <c r="DZ330" s="3"/>
      <c r="EA330" s="3"/>
      <c r="EB330" s="3"/>
      <c r="EC330" s="3"/>
      <c r="ED330" s="3"/>
      <c r="EE330" s="3"/>
      <c r="EF330" s="3"/>
      <c r="EG330" s="3"/>
      <c r="EH330" s="3"/>
      <c r="EI330" s="3"/>
      <c r="EJ330" s="3"/>
      <c r="EK330" s="3"/>
      <c r="EL330" s="3"/>
      <c r="EM330" s="3"/>
      <c r="EN330" s="3"/>
      <c r="EO330" s="3"/>
      <c r="EP330" s="3"/>
      <c r="EQ330" s="3"/>
      <c r="ER330" s="3"/>
      <c r="ES330" s="3"/>
      <c r="ET330" s="3"/>
      <c r="EU330" s="3"/>
      <c r="EV330" s="3"/>
      <c r="EW330" s="3"/>
      <c r="EX330" s="3"/>
      <c r="EY330" s="3"/>
      <c r="EZ330" s="3"/>
      <c r="FA330" s="3"/>
      <c r="FB330" s="3"/>
      <c r="FC330" s="3"/>
      <c r="FD330" s="3"/>
      <c r="FE330" s="3"/>
      <c r="FF330" s="3"/>
      <c r="FG330" s="2"/>
      <c r="FH330" s="41"/>
      <c r="FI330" s="4"/>
      <c r="FJ330" s="4"/>
      <c r="FK330" s="4"/>
      <c r="FL330" s="4"/>
      <c r="FM330" s="4"/>
      <c r="FN330" s="4"/>
      <c r="FO330" s="4"/>
      <c r="FP330" s="13"/>
    </row>
    <row r="331" spans="1:172" s="5" customFormat="1" x14ac:dyDescent="0.25">
      <c r="A331" s="27"/>
      <c r="B331" s="27"/>
      <c r="C331" s="44"/>
      <c r="D331" s="285"/>
      <c r="E331" s="285"/>
      <c r="F331" s="285"/>
      <c r="G331" s="285"/>
      <c r="H331" s="285"/>
      <c r="I331" s="285"/>
      <c r="J331" s="285"/>
      <c r="K331" s="285"/>
      <c r="L331" s="285"/>
      <c r="M331" s="285"/>
      <c r="N331" s="285"/>
      <c r="O331" s="285"/>
      <c r="P331" s="285"/>
      <c r="Q331" s="285"/>
      <c r="R331" s="285"/>
      <c r="S331" s="285"/>
      <c r="T331" s="93"/>
      <c r="U331" s="3"/>
      <c r="V331" s="3"/>
      <c r="W331" s="3"/>
      <c r="X331" s="3"/>
      <c r="Y331" s="72"/>
      <c r="Z331" s="72"/>
      <c r="AA331" s="72"/>
      <c r="AB331" s="72"/>
      <c r="AC331" s="44"/>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c r="BM331" s="3"/>
      <c r="BN331" s="3"/>
      <c r="BO331" s="3"/>
      <c r="BP331" s="3"/>
      <c r="BQ331" s="3"/>
      <c r="BR331" s="3"/>
      <c r="BS331" s="3"/>
      <c r="BT331" s="3"/>
      <c r="BU331" s="3"/>
      <c r="BV331" s="3"/>
      <c r="BW331" s="3"/>
      <c r="BX331" s="3"/>
      <c r="BY331" s="3"/>
      <c r="BZ331" s="3"/>
      <c r="CA331" s="3"/>
      <c r="CB331" s="3"/>
      <c r="CC331" s="3"/>
      <c r="CD331" s="3"/>
      <c r="CE331" s="3"/>
      <c r="CF331" s="3"/>
      <c r="CG331" s="3"/>
      <c r="CH331" s="3"/>
      <c r="CI331" s="3"/>
      <c r="CJ331" s="3"/>
      <c r="CK331" s="3"/>
      <c r="CL331" s="3"/>
      <c r="CM331" s="3"/>
      <c r="CN331" s="3"/>
      <c r="CO331" s="3"/>
      <c r="CP331" s="3"/>
      <c r="CQ331" s="3"/>
      <c r="CR331" s="3"/>
      <c r="CS331" s="3"/>
      <c r="CT331" s="3"/>
      <c r="CU331" s="3"/>
      <c r="CV331" s="3"/>
      <c r="CW331" s="3"/>
      <c r="CX331" s="3"/>
      <c r="CY331" s="3"/>
      <c r="CZ331" s="3"/>
      <c r="DA331" s="3"/>
      <c r="DB331" s="3"/>
      <c r="DC331" s="3"/>
      <c r="DD331" s="3"/>
      <c r="DE331" s="3"/>
      <c r="DF331" s="3"/>
      <c r="DG331" s="3"/>
      <c r="DH331" s="3"/>
      <c r="DI331" s="3"/>
      <c r="DJ331" s="3"/>
      <c r="DK331" s="3"/>
      <c r="DL331" s="3"/>
      <c r="DM331" s="3"/>
      <c r="DN331" s="3"/>
      <c r="DO331" s="3"/>
      <c r="DP331" s="3"/>
      <c r="DQ331" s="3"/>
      <c r="DR331" s="3"/>
      <c r="DS331" s="3"/>
      <c r="DT331" s="3"/>
      <c r="DU331" s="3"/>
      <c r="DV331" s="3"/>
      <c r="DW331" s="3"/>
      <c r="DX331" s="3"/>
      <c r="DY331" s="3"/>
      <c r="DZ331" s="3"/>
      <c r="EA331" s="3"/>
      <c r="EB331" s="3"/>
      <c r="EC331" s="3"/>
      <c r="ED331" s="3"/>
      <c r="EE331" s="3"/>
      <c r="EF331" s="3"/>
      <c r="EG331" s="3"/>
      <c r="EH331" s="3"/>
      <c r="EI331" s="3"/>
      <c r="EJ331" s="3"/>
      <c r="EK331" s="3"/>
      <c r="EL331" s="3"/>
      <c r="EM331" s="3"/>
      <c r="EN331" s="3"/>
      <c r="EO331" s="3"/>
      <c r="EP331" s="3"/>
      <c r="EQ331" s="3"/>
      <c r="ER331" s="3"/>
      <c r="ES331" s="3"/>
      <c r="ET331" s="3"/>
      <c r="EU331" s="3"/>
      <c r="EV331" s="3"/>
      <c r="EW331" s="3"/>
      <c r="EX331" s="3"/>
      <c r="EY331" s="3"/>
      <c r="EZ331" s="3"/>
      <c r="FA331" s="3"/>
      <c r="FB331" s="3"/>
      <c r="FC331" s="3"/>
      <c r="FD331" s="3"/>
      <c r="FE331" s="3"/>
      <c r="FF331" s="3"/>
      <c r="FG331" s="2"/>
      <c r="FH331" s="41"/>
      <c r="FI331" s="4"/>
      <c r="FJ331" s="4"/>
      <c r="FK331" s="4"/>
      <c r="FL331" s="4"/>
      <c r="FM331" s="4"/>
      <c r="FN331" s="4"/>
      <c r="FO331" s="4"/>
      <c r="FP331" s="13"/>
    </row>
    <row r="332" spans="1:172" s="5" customFormat="1" x14ac:dyDescent="0.25">
      <c r="A332" s="27"/>
      <c r="B332" s="27"/>
      <c r="C332" s="44"/>
      <c r="D332" s="285"/>
      <c r="E332" s="285"/>
      <c r="F332" s="285"/>
      <c r="G332" s="285"/>
      <c r="H332" s="285"/>
      <c r="I332" s="285"/>
      <c r="J332" s="285"/>
      <c r="K332" s="285"/>
      <c r="L332" s="285"/>
      <c r="M332" s="285"/>
      <c r="N332" s="285"/>
      <c r="O332" s="285"/>
      <c r="P332" s="285"/>
      <c r="Q332" s="285"/>
      <c r="R332" s="285"/>
      <c r="S332" s="285"/>
      <c r="T332" s="93"/>
      <c r="U332" s="3"/>
      <c r="V332" s="3"/>
      <c r="W332" s="3"/>
      <c r="X332" s="3"/>
      <c r="Y332" s="72"/>
      <c r="Z332" s="72"/>
      <c r="AA332" s="72"/>
      <c r="AB332" s="72"/>
      <c r="AC332" s="44"/>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c r="BM332" s="3"/>
      <c r="BN332" s="3"/>
      <c r="BO332" s="3"/>
      <c r="BP332" s="3"/>
      <c r="BQ332" s="3"/>
      <c r="BR332" s="3"/>
      <c r="BS332" s="3"/>
      <c r="BT332" s="3"/>
      <c r="BU332" s="3"/>
      <c r="BV332" s="3"/>
      <c r="BW332" s="3"/>
      <c r="BX332" s="3"/>
      <c r="BY332" s="3"/>
      <c r="BZ332" s="3"/>
      <c r="CA332" s="3"/>
      <c r="CB332" s="3"/>
      <c r="CC332" s="3"/>
      <c r="CD332" s="3"/>
      <c r="CE332" s="3"/>
      <c r="CF332" s="3"/>
      <c r="CG332" s="3"/>
      <c r="CH332" s="3"/>
      <c r="CI332" s="3"/>
      <c r="CJ332" s="3"/>
      <c r="CK332" s="3"/>
      <c r="CL332" s="3"/>
      <c r="CM332" s="3"/>
      <c r="CN332" s="3"/>
      <c r="CO332" s="3"/>
      <c r="CP332" s="3"/>
      <c r="CQ332" s="3"/>
      <c r="CR332" s="3"/>
      <c r="CS332" s="3"/>
      <c r="CT332" s="3"/>
      <c r="CU332" s="3"/>
      <c r="CV332" s="3"/>
      <c r="CW332" s="3"/>
      <c r="CX332" s="3"/>
      <c r="CY332" s="3"/>
      <c r="CZ332" s="3"/>
      <c r="DA332" s="3"/>
      <c r="DB332" s="3"/>
      <c r="DC332" s="3"/>
      <c r="DD332" s="3"/>
      <c r="DE332" s="3"/>
      <c r="DF332" s="3"/>
      <c r="DG332" s="3"/>
      <c r="DH332" s="3"/>
      <c r="DI332" s="3"/>
      <c r="DJ332" s="3"/>
      <c r="DK332" s="3"/>
      <c r="DL332" s="3"/>
      <c r="DM332" s="3"/>
      <c r="DN332" s="3"/>
      <c r="DO332" s="3"/>
      <c r="DP332" s="3"/>
      <c r="DQ332" s="3"/>
      <c r="DR332" s="3"/>
      <c r="DS332" s="3"/>
      <c r="DT332" s="3"/>
      <c r="DU332" s="3"/>
      <c r="DV332" s="3"/>
      <c r="DW332" s="3"/>
      <c r="DX332" s="3"/>
      <c r="DY332" s="3"/>
      <c r="DZ332" s="3"/>
      <c r="EA332" s="3"/>
      <c r="EB332" s="3"/>
      <c r="EC332" s="3"/>
      <c r="ED332" s="3"/>
      <c r="EE332" s="3"/>
      <c r="EF332" s="3"/>
      <c r="EG332" s="3"/>
      <c r="EH332" s="3"/>
      <c r="EI332" s="3"/>
      <c r="EJ332" s="3"/>
      <c r="EK332" s="3"/>
      <c r="EL332" s="3"/>
      <c r="EM332" s="3"/>
      <c r="EN332" s="3"/>
      <c r="EO332" s="3"/>
      <c r="EP332" s="3"/>
      <c r="EQ332" s="3"/>
      <c r="ER332" s="3"/>
      <c r="ES332" s="3"/>
      <c r="ET332" s="3"/>
      <c r="EU332" s="3"/>
      <c r="EV332" s="3"/>
      <c r="EW332" s="3"/>
      <c r="EX332" s="3"/>
      <c r="EY332" s="3"/>
      <c r="EZ332" s="3"/>
      <c r="FA332" s="3"/>
      <c r="FB332" s="3"/>
      <c r="FC332" s="3"/>
      <c r="FD332" s="3"/>
      <c r="FE332" s="3"/>
      <c r="FF332" s="3"/>
      <c r="FG332" s="2"/>
      <c r="FH332" s="41"/>
      <c r="FI332" s="4"/>
      <c r="FJ332" s="4"/>
      <c r="FK332" s="4"/>
      <c r="FL332" s="4"/>
      <c r="FM332" s="4"/>
      <c r="FN332" s="4"/>
      <c r="FO332" s="4"/>
      <c r="FP332" s="13"/>
    </row>
    <row r="333" spans="1:172" s="5" customFormat="1" x14ac:dyDescent="0.25">
      <c r="A333" s="27"/>
      <c r="B333" s="27"/>
      <c r="C333" s="44"/>
      <c r="D333" s="285"/>
      <c r="E333" s="285"/>
      <c r="F333" s="285"/>
      <c r="G333" s="285"/>
      <c r="H333" s="285"/>
      <c r="I333" s="285"/>
      <c r="J333" s="285"/>
      <c r="K333" s="285"/>
      <c r="L333" s="285"/>
      <c r="M333" s="285"/>
      <c r="N333" s="285"/>
      <c r="O333" s="285"/>
      <c r="P333" s="285"/>
      <c r="Q333" s="285"/>
      <c r="R333" s="285"/>
      <c r="S333" s="285"/>
      <c r="T333" s="93"/>
      <c r="U333" s="3"/>
      <c r="V333" s="3"/>
      <c r="W333" s="3"/>
      <c r="X333" s="3"/>
      <c r="Y333" s="72"/>
      <c r="Z333" s="72"/>
      <c r="AA333" s="72"/>
      <c r="AB333" s="72"/>
      <c r="AC333" s="44"/>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c r="BM333" s="3"/>
      <c r="BN333" s="3"/>
      <c r="BO333" s="3"/>
      <c r="BP333" s="3"/>
      <c r="BQ333" s="3"/>
      <c r="BR333" s="3"/>
      <c r="BS333" s="3"/>
      <c r="BT333" s="3"/>
      <c r="BU333" s="3"/>
      <c r="BV333" s="3"/>
      <c r="BW333" s="3"/>
      <c r="BX333" s="3"/>
      <c r="BY333" s="3"/>
      <c r="BZ333" s="3"/>
      <c r="CA333" s="3"/>
      <c r="CB333" s="3"/>
      <c r="CC333" s="3"/>
      <c r="CD333" s="3"/>
      <c r="CE333" s="3"/>
      <c r="CF333" s="3"/>
      <c r="CG333" s="3"/>
      <c r="CH333" s="3"/>
      <c r="CI333" s="3"/>
      <c r="CJ333" s="3"/>
      <c r="CK333" s="3"/>
      <c r="CL333" s="3"/>
      <c r="CM333" s="3"/>
      <c r="CN333" s="3"/>
      <c r="CO333" s="3"/>
      <c r="CP333" s="3"/>
      <c r="CQ333" s="3"/>
      <c r="CR333" s="3"/>
      <c r="CS333" s="3"/>
      <c r="CT333" s="3"/>
      <c r="CU333" s="3"/>
      <c r="CV333" s="3"/>
      <c r="CW333" s="3"/>
      <c r="CX333" s="3"/>
      <c r="CY333" s="3"/>
      <c r="CZ333" s="3"/>
      <c r="DA333" s="3"/>
      <c r="DB333" s="3"/>
      <c r="DC333" s="3"/>
      <c r="DD333" s="3"/>
      <c r="DE333" s="3"/>
      <c r="DF333" s="3"/>
      <c r="DG333" s="3"/>
      <c r="DH333" s="3"/>
      <c r="DI333" s="3"/>
      <c r="DJ333" s="3"/>
      <c r="DK333" s="3"/>
      <c r="DL333" s="3"/>
      <c r="DM333" s="3"/>
      <c r="DN333" s="3"/>
      <c r="DO333" s="3"/>
      <c r="DP333" s="3"/>
      <c r="DQ333" s="3"/>
      <c r="DR333" s="3"/>
      <c r="DS333" s="3"/>
      <c r="DT333" s="3"/>
      <c r="DU333" s="3"/>
      <c r="DV333" s="3"/>
      <c r="DW333" s="3"/>
      <c r="DX333" s="3"/>
      <c r="DY333" s="3"/>
      <c r="DZ333" s="3"/>
      <c r="EA333" s="3"/>
      <c r="EB333" s="3"/>
      <c r="EC333" s="3"/>
      <c r="ED333" s="3"/>
      <c r="EE333" s="3"/>
      <c r="EF333" s="3"/>
      <c r="EG333" s="3"/>
      <c r="EH333" s="3"/>
      <c r="EI333" s="3"/>
      <c r="EJ333" s="3"/>
      <c r="EK333" s="3"/>
      <c r="EL333" s="3"/>
      <c r="EM333" s="3"/>
      <c r="EN333" s="3"/>
      <c r="EO333" s="3"/>
      <c r="EP333" s="3"/>
      <c r="EQ333" s="3"/>
      <c r="ER333" s="3"/>
      <c r="ES333" s="3"/>
      <c r="ET333" s="3"/>
      <c r="EU333" s="3"/>
      <c r="EV333" s="3"/>
      <c r="EW333" s="3"/>
      <c r="EX333" s="3"/>
      <c r="EY333" s="3"/>
      <c r="EZ333" s="3"/>
      <c r="FA333" s="3"/>
      <c r="FB333" s="3"/>
      <c r="FC333" s="3"/>
      <c r="FD333" s="3"/>
      <c r="FE333" s="3"/>
      <c r="FF333" s="3"/>
      <c r="FG333" s="2"/>
      <c r="FH333" s="41"/>
      <c r="FI333" s="4"/>
      <c r="FJ333" s="4"/>
      <c r="FK333" s="4"/>
      <c r="FL333" s="4"/>
      <c r="FM333" s="4"/>
      <c r="FN333" s="4"/>
      <c r="FO333" s="4"/>
      <c r="FP333" s="13"/>
    </row>
    <row r="334" spans="1:172" s="5" customFormat="1" x14ac:dyDescent="0.25">
      <c r="A334" s="27"/>
      <c r="B334" s="27"/>
      <c r="C334" s="44"/>
      <c r="D334" s="285"/>
      <c r="E334" s="285"/>
      <c r="F334" s="285"/>
      <c r="G334" s="285"/>
      <c r="H334" s="285"/>
      <c r="I334" s="285"/>
      <c r="J334" s="285"/>
      <c r="K334" s="285"/>
      <c r="L334" s="285"/>
      <c r="M334" s="285"/>
      <c r="N334" s="285"/>
      <c r="O334" s="285"/>
      <c r="P334" s="285"/>
      <c r="Q334" s="285"/>
      <c r="R334" s="285"/>
      <c r="S334" s="285"/>
      <c r="T334" s="93"/>
      <c r="U334" s="3"/>
      <c r="V334" s="3"/>
      <c r="W334" s="3"/>
      <c r="X334" s="3"/>
      <c r="Y334" s="72"/>
      <c r="Z334" s="72"/>
      <c r="AA334" s="72"/>
      <c r="AB334" s="72"/>
      <c r="AC334" s="44"/>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c r="BM334" s="3"/>
      <c r="BN334" s="3"/>
      <c r="BO334" s="3"/>
      <c r="BP334" s="3"/>
      <c r="BQ334" s="3"/>
      <c r="BR334" s="3"/>
      <c r="BS334" s="3"/>
      <c r="BT334" s="3"/>
      <c r="BU334" s="3"/>
      <c r="BV334" s="3"/>
      <c r="BW334" s="3"/>
      <c r="BX334" s="3"/>
      <c r="BY334" s="3"/>
      <c r="BZ334" s="3"/>
      <c r="CA334" s="3"/>
      <c r="CB334" s="3"/>
      <c r="CC334" s="3"/>
      <c r="CD334" s="3"/>
      <c r="CE334" s="3"/>
      <c r="CF334" s="3"/>
      <c r="CG334" s="3"/>
      <c r="CH334" s="3"/>
      <c r="CI334" s="3"/>
      <c r="CJ334" s="3"/>
      <c r="CK334" s="3"/>
      <c r="CL334" s="3"/>
      <c r="CM334" s="3"/>
      <c r="CN334" s="3"/>
      <c r="CO334" s="3"/>
      <c r="CP334" s="3"/>
      <c r="CQ334" s="3"/>
      <c r="CR334" s="3"/>
      <c r="CS334" s="3"/>
      <c r="CT334" s="3"/>
      <c r="CU334" s="3"/>
      <c r="CV334" s="3"/>
      <c r="CW334" s="3"/>
      <c r="CX334" s="3"/>
      <c r="CY334" s="3"/>
      <c r="CZ334" s="3"/>
      <c r="DA334" s="3"/>
      <c r="DB334" s="3"/>
      <c r="DC334" s="3"/>
      <c r="DD334" s="3"/>
      <c r="DE334" s="3"/>
      <c r="DF334" s="3"/>
      <c r="DG334" s="3"/>
      <c r="DH334" s="3"/>
      <c r="DI334" s="3"/>
      <c r="DJ334" s="3"/>
      <c r="DK334" s="3"/>
      <c r="DL334" s="3"/>
      <c r="DM334" s="3"/>
      <c r="DN334" s="3"/>
      <c r="DO334" s="3"/>
      <c r="DP334" s="3"/>
      <c r="DQ334" s="3"/>
      <c r="DR334" s="3"/>
      <c r="DS334" s="3"/>
      <c r="DT334" s="3"/>
      <c r="DU334" s="3"/>
      <c r="DV334" s="3"/>
      <c r="DW334" s="3"/>
      <c r="DX334" s="3"/>
      <c r="DY334" s="3"/>
      <c r="DZ334" s="3"/>
      <c r="EA334" s="3"/>
      <c r="EB334" s="3"/>
      <c r="EC334" s="3"/>
      <c r="ED334" s="3"/>
      <c r="EE334" s="3"/>
      <c r="EF334" s="3"/>
      <c r="EG334" s="3"/>
      <c r="EH334" s="3"/>
      <c r="EI334" s="3"/>
      <c r="EJ334" s="3"/>
      <c r="EK334" s="3"/>
      <c r="EL334" s="3"/>
      <c r="EM334" s="3"/>
      <c r="EN334" s="3"/>
      <c r="EO334" s="3"/>
      <c r="EP334" s="3"/>
      <c r="EQ334" s="3"/>
      <c r="ER334" s="3"/>
      <c r="ES334" s="3"/>
      <c r="ET334" s="3"/>
      <c r="EU334" s="3"/>
      <c r="EV334" s="3"/>
      <c r="EW334" s="3"/>
      <c r="EX334" s="3"/>
      <c r="EY334" s="3"/>
      <c r="EZ334" s="3"/>
      <c r="FA334" s="3"/>
      <c r="FB334" s="3"/>
      <c r="FC334" s="3"/>
      <c r="FD334" s="3"/>
      <c r="FE334" s="3"/>
      <c r="FF334" s="3"/>
      <c r="FG334" s="2"/>
      <c r="FH334" s="41"/>
      <c r="FI334" s="4"/>
      <c r="FJ334" s="4"/>
      <c r="FK334" s="4"/>
      <c r="FL334" s="4"/>
      <c r="FM334" s="4"/>
      <c r="FN334" s="4"/>
      <c r="FO334" s="4"/>
      <c r="FP334" s="13"/>
    </row>
    <row r="335" spans="1:172" s="5" customFormat="1" x14ac:dyDescent="0.25">
      <c r="A335" s="27"/>
      <c r="B335" s="27"/>
      <c r="C335" s="44"/>
      <c r="D335" s="285"/>
      <c r="E335" s="285"/>
      <c r="F335" s="285"/>
      <c r="G335" s="285"/>
      <c r="H335" s="285"/>
      <c r="I335" s="285"/>
      <c r="J335" s="285"/>
      <c r="K335" s="285"/>
      <c r="L335" s="285"/>
      <c r="M335" s="285"/>
      <c r="N335" s="285"/>
      <c r="O335" s="285"/>
      <c r="P335" s="285"/>
      <c r="Q335" s="285"/>
      <c r="R335" s="285"/>
      <c r="S335" s="285"/>
      <c r="T335" s="93"/>
      <c r="U335" s="3"/>
      <c r="V335" s="3"/>
      <c r="W335" s="3"/>
      <c r="X335" s="3"/>
      <c r="Y335" s="72"/>
      <c r="Z335" s="72"/>
      <c r="AA335" s="72"/>
      <c r="AB335" s="72"/>
      <c r="AC335" s="44"/>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c r="BM335" s="3"/>
      <c r="BN335" s="3"/>
      <c r="BO335" s="3"/>
      <c r="BP335" s="3"/>
      <c r="BQ335" s="3"/>
      <c r="BR335" s="3"/>
      <c r="BS335" s="3"/>
      <c r="BT335" s="3"/>
      <c r="BU335" s="3"/>
      <c r="BV335" s="3"/>
      <c r="BW335" s="3"/>
      <c r="BX335" s="3"/>
      <c r="BY335" s="3"/>
      <c r="BZ335" s="3"/>
      <c r="CA335" s="3"/>
      <c r="CB335" s="3"/>
      <c r="CC335" s="3"/>
      <c r="CD335" s="3"/>
      <c r="CE335" s="3"/>
      <c r="CF335" s="3"/>
      <c r="CG335" s="3"/>
      <c r="CH335" s="3"/>
      <c r="CI335" s="3"/>
      <c r="CJ335" s="3"/>
      <c r="CK335" s="3"/>
      <c r="CL335" s="3"/>
      <c r="CM335" s="3"/>
      <c r="CN335" s="3"/>
      <c r="CO335" s="3"/>
      <c r="CP335" s="3"/>
      <c r="CQ335" s="3"/>
      <c r="CR335" s="3"/>
      <c r="CS335" s="3"/>
      <c r="CT335" s="3"/>
      <c r="CU335" s="3"/>
      <c r="CV335" s="3"/>
      <c r="CW335" s="3"/>
      <c r="CX335" s="3"/>
      <c r="CY335" s="3"/>
      <c r="CZ335" s="3"/>
      <c r="DA335" s="3"/>
      <c r="DB335" s="3"/>
      <c r="DC335" s="3"/>
      <c r="DD335" s="3"/>
      <c r="DE335" s="3"/>
      <c r="DF335" s="3"/>
      <c r="DG335" s="3"/>
      <c r="DH335" s="3"/>
      <c r="DI335" s="3"/>
      <c r="DJ335" s="3"/>
      <c r="DK335" s="3"/>
      <c r="DL335" s="3"/>
      <c r="DM335" s="3"/>
      <c r="DN335" s="3"/>
      <c r="DO335" s="3"/>
      <c r="DP335" s="3"/>
      <c r="DQ335" s="3"/>
      <c r="DR335" s="3"/>
      <c r="DS335" s="3"/>
      <c r="DT335" s="3"/>
      <c r="DU335" s="3"/>
      <c r="DV335" s="3"/>
      <c r="DW335" s="3"/>
      <c r="DX335" s="3"/>
      <c r="DY335" s="3"/>
      <c r="DZ335" s="3"/>
      <c r="EA335" s="3"/>
      <c r="EB335" s="3"/>
      <c r="EC335" s="3"/>
      <c r="ED335" s="3"/>
      <c r="EE335" s="3"/>
      <c r="EF335" s="3"/>
      <c r="EG335" s="3"/>
      <c r="EH335" s="3"/>
      <c r="EI335" s="3"/>
      <c r="EJ335" s="3"/>
      <c r="EK335" s="3"/>
      <c r="EL335" s="3"/>
      <c r="EM335" s="3"/>
      <c r="EN335" s="3"/>
      <c r="EO335" s="3"/>
      <c r="EP335" s="3"/>
      <c r="EQ335" s="3"/>
      <c r="ER335" s="3"/>
      <c r="ES335" s="3"/>
      <c r="ET335" s="3"/>
      <c r="EU335" s="3"/>
      <c r="EV335" s="3"/>
      <c r="EW335" s="3"/>
      <c r="EX335" s="3"/>
      <c r="EY335" s="3"/>
      <c r="EZ335" s="3"/>
      <c r="FA335" s="3"/>
      <c r="FB335" s="3"/>
      <c r="FC335" s="3"/>
      <c r="FD335" s="3"/>
      <c r="FE335" s="3"/>
      <c r="FF335" s="3"/>
      <c r="FG335" s="2"/>
      <c r="FH335" s="41"/>
      <c r="FI335" s="4"/>
      <c r="FJ335" s="4"/>
      <c r="FK335" s="4"/>
      <c r="FL335" s="4"/>
      <c r="FM335" s="4"/>
      <c r="FN335" s="4"/>
      <c r="FO335" s="4"/>
      <c r="FP335" s="13"/>
    </row>
    <row r="336" spans="1:172" s="5" customFormat="1" x14ac:dyDescent="0.25">
      <c r="A336" s="27"/>
      <c r="B336" s="27"/>
      <c r="C336" s="44"/>
      <c r="D336" s="285"/>
      <c r="E336" s="285"/>
      <c r="F336" s="285"/>
      <c r="G336" s="285"/>
      <c r="H336" s="285"/>
      <c r="I336" s="285"/>
      <c r="J336" s="285"/>
      <c r="K336" s="285"/>
      <c r="L336" s="285"/>
      <c r="M336" s="285"/>
      <c r="N336" s="285"/>
      <c r="O336" s="285"/>
      <c r="P336" s="285"/>
      <c r="Q336" s="285"/>
      <c r="R336" s="285"/>
      <c r="S336" s="285"/>
      <c r="T336" s="93"/>
      <c r="U336" s="3"/>
      <c r="V336" s="3"/>
      <c r="W336" s="3"/>
      <c r="X336" s="3"/>
      <c r="Y336" s="72"/>
      <c r="Z336" s="72"/>
      <c r="AA336" s="72"/>
      <c r="AB336" s="72"/>
      <c r="AC336" s="44"/>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c r="BM336" s="3"/>
      <c r="BN336" s="3"/>
      <c r="BO336" s="3"/>
      <c r="BP336" s="3"/>
      <c r="BQ336" s="3"/>
      <c r="BR336" s="3"/>
      <c r="BS336" s="3"/>
      <c r="BT336" s="3"/>
      <c r="BU336" s="3"/>
      <c r="BV336" s="3"/>
      <c r="BW336" s="3"/>
      <c r="BX336" s="3"/>
      <c r="BY336" s="3"/>
      <c r="BZ336" s="3"/>
      <c r="CA336" s="3"/>
      <c r="CB336" s="3"/>
      <c r="CC336" s="3"/>
      <c r="CD336" s="3"/>
      <c r="CE336" s="3"/>
      <c r="CF336" s="3"/>
      <c r="CG336" s="3"/>
      <c r="CH336" s="3"/>
      <c r="CI336" s="3"/>
      <c r="CJ336" s="3"/>
      <c r="CK336" s="3"/>
      <c r="CL336" s="3"/>
      <c r="CM336" s="3"/>
      <c r="CN336" s="3"/>
      <c r="CO336" s="3"/>
      <c r="CP336" s="3"/>
      <c r="CQ336" s="3"/>
      <c r="CR336" s="3"/>
      <c r="CS336" s="3"/>
      <c r="CT336" s="3"/>
      <c r="CU336" s="3"/>
      <c r="CV336" s="3"/>
      <c r="CW336" s="3"/>
      <c r="CX336" s="3"/>
      <c r="CY336" s="3"/>
      <c r="CZ336" s="3"/>
      <c r="DA336" s="3"/>
      <c r="DB336" s="3"/>
      <c r="DC336" s="3"/>
      <c r="DD336" s="3"/>
      <c r="DE336" s="3"/>
      <c r="DF336" s="3"/>
      <c r="DG336" s="3"/>
      <c r="DH336" s="3"/>
      <c r="DI336" s="3"/>
      <c r="DJ336" s="3"/>
      <c r="DK336" s="3"/>
      <c r="DL336" s="3"/>
      <c r="DM336" s="3"/>
      <c r="DN336" s="3"/>
      <c r="DO336" s="3"/>
      <c r="DP336" s="3"/>
      <c r="DQ336" s="3"/>
      <c r="DR336" s="3"/>
      <c r="DS336" s="3"/>
      <c r="DT336" s="3"/>
      <c r="DU336" s="3"/>
      <c r="DV336" s="3"/>
      <c r="DW336" s="3"/>
      <c r="DX336" s="3"/>
      <c r="DY336" s="3"/>
      <c r="DZ336" s="3"/>
      <c r="EA336" s="3"/>
      <c r="EB336" s="3"/>
      <c r="EC336" s="3"/>
      <c r="ED336" s="3"/>
      <c r="EE336" s="3"/>
      <c r="EF336" s="3"/>
      <c r="EG336" s="3"/>
      <c r="EH336" s="3"/>
      <c r="EI336" s="3"/>
      <c r="EJ336" s="3"/>
      <c r="EK336" s="3"/>
      <c r="EL336" s="3"/>
      <c r="EM336" s="3"/>
      <c r="EN336" s="3"/>
      <c r="EO336" s="3"/>
      <c r="EP336" s="3"/>
      <c r="EQ336" s="3"/>
      <c r="ER336" s="3"/>
      <c r="ES336" s="3"/>
      <c r="ET336" s="3"/>
      <c r="EU336" s="3"/>
      <c r="EV336" s="3"/>
      <c r="EW336" s="3"/>
      <c r="EX336" s="3"/>
      <c r="EY336" s="3"/>
      <c r="EZ336" s="3"/>
      <c r="FA336" s="3"/>
      <c r="FB336" s="3"/>
      <c r="FC336" s="3"/>
      <c r="FD336" s="3"/>
      <c r="FE336" s="3"/>
      <c r="FF336" s="3"/>
      <c r="FG336" s="2"/>
      <c r="FH336" s="41"/>
      <c r="FI336" s="4"/>
      <c r="FJ336" s="4"/>
      <c r="FK336" s="4"/>
      <c r="FL336" s="4"/>
      <c r="FM336" s="4"/>
      <c r="FN336" s="4"/>
      <c r="FO336" s="4"/>
      <c r="FP336" s="13"/>
    </row>
    <row r="337" spans="1:172" s="5" customFormat="1" x14ac:dyDescent="0.25">
      <c r="A337" s="27"/>
      <c r="B337" s="27"/>
      <c r="C337" s="44"/>
      <c r="D337" s="285"/>
      <c r="E337" s="285"/>
      <c r="F337" s="285"/>
      <c r="G337" s="285"/>
      <c r="H337" s="285"/>
      <c r="I337" s="285"/>
      <c r="J337" s="285"/>
      <c r="K337" s="285"/>
      <c r="L337" s="285"/>
      <c r="M337" s="285"/>
      <c r="N337" s="285"/>
      <c r="O337" s="285"/>
      <c r="P337" s="285"/>
      <c r="Q337" s="285"/>
      <c r="R337" s="285"/>
      <c r="S337" s="285"/>
      <c r="T337" s="93"/>
      <c r="U337" s="3"/>
      <c r="V337" s="3"/>
      <c r="W337" s="3"/>
      <c r="X337" s="3"/>
      <c r="Y337" s="72"/>
      <c r="Z337" s="72"/>
      <c r="AA337" s="72"/>
      <c r="AB337" s="72"/>
      <c r="AC337" s="44"/>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3"/>
      <c r="BS337" s="3"/>
      <c r="BT337" s="3"/>
      <c r="BU337" s="3"/>
      <c r="BV337" s="3"/>
      <c r="BW337" s="3"/>
      <c r="BX337" s="3"/>
      <c r="BY337" s="3"/>
      <c r="BZ337" s="3"/>
      <c r="CA337" s="3"/>
      <c r="CB337" s="3"/>
      <c r="CC337" s="3"/>
      <c r="CD337" s="3"/>
      <c r="CE337" s="3"/>
      <c r="CF337" s="3"/>
      <c r="CG337" s="3"/>
      <c r="CH337" s="3"/>
      <c r="CI337" s="3"/>
      <c r="CJ337" s="3"/>
      <c r="CK337" s="3"/>
      <c r="CL337" s="3"/>
      <c r="CM337" s="3"/>
      <c r="CN337" s="3"/>
      <c r="CO337" s="3"/>
      <c r="CP337" s="3"/>
      <c r="CQ337" s="3"/>
      <c r="CR337" s="3"/>
      <c r="CS337" s="3"/>
      <c r="CT337" s="3"/>
      <c r="CU337" s="3"/>
      <c r="CV337" s="3"/>
      <c r="CW337" s="3"/>
      <c r="CX337" s="3"/>
      <c r="CY337" s="3"/>
      <c r="CZ337" s="3"/>
      <c r="DA337" s="3"/>
      <c r="DB337" s="3"/>
      <c r="DC337" s="3"/>
      <c r="DD337" s="3"/>
      <c r="DE337" s="3"/>
      <c r="DF337" s="3"/>
      <c r="DG337" s="3"/>
      <c r="DH337" s="3"/>
      <c r="DI337" s="3"/>
      <c r="DJ337" s="3"/>
      <c r="DK337" s="3"/>
      <c r="DL337" s="3"/>
      <c r="DM337" s="3"/>
      <c r="DN337" s="3"/>
      <c r="DO337" s="3"/>
      <c r="DP337" s="3"/>
      <c r="DQ337" s="3"/>
      <c r="DR337" s="3"/>
      <c r="DS337" s="3"/>
      <c r="DT337" s="3"/>
      <c r="DU337" s="3"/>
      <c r="DV337" s="3"/>
      <c r="DW337" s="3"/>
      <c r="DX337" s="3"/>
      <c r="DY337" s="3"/>
      <c r="DZ337" s="3"/>
      <c r="EA337" s="3"/>
      <c r="EB337" s="3"/>
      <c r="EC337" s="3"/>
      <c r="ED337" s="3"/>
      <c r="EE337" s="3"/>
      <c r="EF337" s="3"/>
      <c r="EG337" s="3"/>
      <c r="EH337" s="3"/>
      <c r="EI337" s="3"/>
      <c r="EJ337" s="3"/>
      <c r="EK337" s="3"/>
      <c r="EL337" s="3"/>
      <c r="EM337" s="3"/>
      <c r="EN337" s="3"/>
      <c r="EO337" s="3"/>
      <c r="EP337" s="3"/>
      <c r="EQ337" s="3"/>
      <c r="ER337" s="3"/>
      <c r="ES337" s="3"/>
      <c r="ET337" s="3"/>
      <c r="EU337" s="3"/>
      <c r="EV337" s="3"/>
      <c r="EW337" s="3"/>
      <c r="EX337" s="3"/>
      <c r="EY337" s="3"/>
      <c r="EZ337" s="3"/>
      <c r="FA337" s="3"/>
      <c r="FB337" s="3"/>
      <c r="FC337" s="3"/>
      <c r="FD337" s="3"/>
      <c r="FE337" s="3"/>
      <c r="FF337" s="3"/>
      <c r="FG337" s="2"/>
      <c r="FH337" s="41"/>
      <c r="FI337" s="4"/>
      <c r="FJ337" s="4"/>
      <c r="FK337" s="4"/>
      <c r="FL337" s="4"/>
      <c r="FM337" s="4"/>
      <c r="FN337" s="4"/>
      <c r="FO337" s="4"/>
      <c r="FP337" s="13"/>
    </row>
    <row r="338" spans="1:172" s="5" customFormat="1" x14ac:dyDescent="0.25">
      <c r="A338" s="27"/>
      <c r="B338" s="27"/>
      <c r="C338" s="44"/>
      <c r="D338" s="285"/>
      <c r="E338" s="285"/>
      <c r="F338" s="285"/>
      <c r="G338" s="285"/>
      <c r="H338" s="285"/>
      <c r="I338" s="285"/>
      <c r="J338" s="285"/>
      <c r="K338" s="285"/>
      <c r="L338" s="285"/>
      <c r="M338" s="285"/>
      <c r="N338" s="285"/>
      <c r="O338" s="285"/>
      <c r="P338" s="285"/>
      <c r="Q338" s="285"/>
      <c r="R338" s="285"/>
      <c r="S338" s="285"/>
      <c r="T338" s="93"/>
      <c r="U338" s="3"/>
      <c r="V338" s="3"/>
      <c r="W338" s="3"/>
      <c r="X338" s="3"/>
      <c r="Y338" s="72"/>
      <c r="Z338" s="72"/>
      <c r="AA338" s="72"/>
      <c r="AB338" s="72"/>
      <c r="AC338" s="44"/>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3"/>
      <c r="BS338" s="3"/>
      <c r="BT338" s="3"/>
      <c r="BU338" s="3"/>
      <c r="BV338" s="3"/>
      <c r="BW338" s="3"/>
      <c r="BX338" s="3"/>
      <c r="BY338" s="3"/>
      <c r="BZ338" s="3"/>
      <c r="CA338" s="3"/>
      <c r="CB338" s="3"/>
      <c r="CC338" s="3"/>
      <c r="CD338" s="3"/>
      <c r="CE338" s="3"/>
      <c r="CF338" s="3"/>
      <c r="CG338" s="3"/>
      <c r="CH338" s="3"/>
      <c r="CI338" s="3"/>
      <c r="CJ338" s="3"/>
      <c r="CK338" s="3"/>
      <c r="CL338" s="3"/>
      <c r="CM338" s="3"/>
      <c r="CN338" s="3"/>
      <c r="CO338" s="3"/>
      <c r="CP338" s="3"/>
      <c r="CQ338" s="3"/>
      <c r="CR338" s="3"/>
      <c r="CS338" s="3"/>
      <c r="CT338" s="3"/>
      <c r="CU338" s="3"/>
      <c r="CV338" s="3"/>
      <c r="CW338" s="3"/>
      <c r="CX338" s="3"/>
      <c r="CY338" s="3"/>
      <c r="CZ338" s="3"/>
      <c r="DA338" s="3"/>
      <c r="DB338" s="3"/>
      <c r="DC338" s="3"/>
      <c r="DD338" s="3"/>
      <c r="DE338" s="3"/>
      <c r="DF338" s="3"/>
      <c r="DG338" s="3"/>
      <c r="DH338" s="3"/>
      <c r="DI338" s="3"/>
      <c r="DJ338" s="3"/>
      <c r="DK338" s="3"/>
      <c r="DL338" s="3"/>
      <c r="DM338" s="3"/>
      <c r="DN338" s="3"/>
      <c r="DO338" s="3"/>
      <c r="DP338" s="3"/>
      <c r="DQ338" s="3"/>
      <c r="DR338" s="3"/>
      <c r="DS338" s="3"/>
      <c r="DT338" s="3"/>
      <c r="DU338" s="3"/>
      <c r="DV338" s="3"/>
      <c r="DW338" s="3"/>
      <c r="DX338" s="3"/>
      <c r="DY338" s="3"/>
      <c r="DZ338" s="3"/>
      <c r="EA338" s="3"/>
      <c r="EB338" s="3"/>
      <c r="EC338" s="3"/>
      <c r="ED338" s="3"/>
      <c r="EE338" s="3"/>
      <c r="EF338" s="3"/>
      <c r="EG338" s="3"/>
      <c r="EH338" s="3"/>
      <c r="EI338" s="3"/>
      <c r="EJ338" s="3"/>
      <c r="EK338" s="3"/>
      <c r="EL338" s="3"/>
      <c r="EM338" s="3"/>
      <c r="EN338" s="3"/>
      <c r="EO338" s="3"/>
      <c r="EP338" s="3"/>
      <c r="EQ338" s="3"/>
      <c r="ER338" s="3"/>
      <c r="ES338" s="3"/>
      <c r="ET338" s="3"/>
      <c r="EU338" s="3"/>
      <c r="EV338" s="3"/>
      <c r="EW338" s="3"/>
      <c r="EX338" s="3"/>
      <c r="EY338" s="3"/>
      <c r="EZ338" s="3"/>
      <c r="FA338" s="3"/>
      <c r="FB338" s="3"/>
      <c r="FC338" s="3"/>
      <c r="FD338" s="3"/>
      <c r="FE338" s="3"/>
      <c r="FF338" s="3"/>
      <c r="FG338" s="2"/>
      <c r="FH338" s="41"/>
      <c r="FI338" s="4"/>
      <c r="FJ338" s="4"/>
      <c r="FK338" s="4"/>
      <c r="FL338" s="4"/>
      <c r="FM338" s="4"/>
      <c r="FN338" s="4"/>
      <c r="FO338" s="4"/>
      <c r="FP338" s="13"/>
    </row>
    <row r="339" spans="1:172" s="5" customFormat="1" x14ac:dyDescent="0.25">
      <c r="A339" s="27"/>
      <c r="B339" s="27"/>
      <c r="C339" s="44"/>
      <c r="D339" s="285"/>
      <c r="E339" s="285"/>
      <c r="F339" s="285"/>
      <c r="G339" s="285"/>
      <c r="H339" s="285"/>
      <c r="I339" s="285"/>
      <c r="J339" s="285"/>
      <c r="K339" s="285"/>
      <c r="L339" s="285"/>
      <c r="M339" s="285"/>
      <c r="N339" s="285"/>
      <c r="O339" s="285"/>
      <c r="P339" s="285"/>
      <c r="Q339" s="285"/>
      <c r="R339" s="285"/>
      <c r="S339" s="285"/>
      <c r="T339" s="93"/>
      <c r="U339" s="3"/>
      <c r="V339" s="3"/>
      <c r="W339" s="3"/>
      <c r="X339" s="3"/>
      <c r="Y339" s="72"/>
      <c r="Z339" s="72"/>
      <c r="AA339" s="72"/>
      <c r="AB339" s="72"/>
      <c r="AC339" s="44"/>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3"/>
      <c r="BS339" s="3"/>
      <c r="BT339" s="3"/>
      <c r="BU339" s="3"/>
      <c r="BV339" s="3"/>
      <c r="BW339" s="3"/>
      <c r="BX339" s="3"/>
      <c r="BY339" s="3"/>
      <c r="BZ339" s="3"/>
      <c r="CA339" s="3"/>
      <c r="CB339" s="3"/>
      <c r="CC339" s="3"/>
      <c r="CD339" s="3"/>
      <c r="CE339" s="3"/>
      <c r="CF339" s="3"/>
      <c r="CG339" s="3"/>
      <c r="CH339" s="3"/>
      <c r="CI339" s="3"/>
      <c r="CJ339" s="3"/>
      <c r="CK339" s="3"/>
      <c r="CL339" s="3"/>
      <c r="CM339" s="3"/>
      <c r="CN339" s="3"/>
      <c r="CO339" s="3"/>
      <c r="CP339" s="3"/>
      <c r="CQ339" s="3"/>
      <c r="CR339" s="3"/>
      <c r="CS339" s="3"/>
      <c r="CT339" s="3"/>
      <c r="CU339" s="3"/>
      <c r="CV339" s="3"/>
      <c r="CW339" s="3"/>
      <c r="CX339" s="3"/>
      <c r="CY339" s="3"/>
      <c r="CZ339" s="3"/>
      <c r="DA339" s="3"/>
      <c r="DB339" s="3"/>
      <c r="DC339" s="3"/>
      <c r="DD339" s="3"/>
      <c r="DE339" s="3"/>
      <c r="DF339" s="3"/>
      <c r="DG339" s="3"/>
      <c r="DH339" s="3"/>
      <c r="DI339" s="3"/>
      <c r="DJ339" s="3"/>
      <c r="DK339" s="3"/>
      <c r="DL339" s="3"/>
      <c r="DM339" s="3"/>
      <c r="DN339" s="3"/>
      <c r="DO339" s="3"/>
      <c r="DP339" s="3"/>
      <c r="DQ339" s="3"/>
      <c r="DR339" s="3"/>
      <c r="DS339" s="3"/>
      <c r="DT339" s="3"/>
      <c r="DU339" s="3"/>
      <c r="DV339" s="3"/>
      <c r="DW339" s="3"/>
      <c r="DX339" s="3"/>
      <c r="DY339" s="3"/>
      <c r="DZ339" s="3"/>
      <c r="EA339" s="3"/>
      <c r="EB339" s="3"/>
      <c r="EC339" s="3"/>
      <c r="ED339" s="3"/>
      <c r="EE339" s="3"/>
      <c r="EF339" s="3"/>
      <c r="EG339" s="3"/>
      <c r="EH339" s="3"/>
      <c r="EI339" s="3"/>
      <c r="EJ339" s="3"/>
      <c r="EK339" s="3"/>
      <c r="EL339" s="3"/>
      <c r="EM339" s="3"/>
      <c r="EN339" s="3"/>
      <c r="EO339" s="3"/>
      <c r="EP339" s="3"/>
      <c r="EQ339" s="3"/>
      <c r="ER339" s="3"/>
      <c r="ES339" s="3"/>
      <c r="ET339" s="3"/>
      <c r="EU339" s="3"/>
      <c r="EV339" s="3"/>
      <c r="EW339" s="3"/>
      <c r="EX339" s="3"/>
      <c r="EY339" s="3"/>
      <c r="EZ339" s="3"/>
      <c r="FA339" s="3"/>
      <c r="FB339" s="3"/>
      <c r="FC339" s="3"/>
      <c r="FD339" s="3"/>
      <c r="FE339" s="3"/>
      <c r="FF339" s="3"/>
      <c r="FG339" s="2"/>
      <c r="FH339" s="41"/>
      <c r="FI339" s="4"/>
      <c r="FJ339" s="4"/>
      <c r="FK339" s="4"/>
      <c r="FL339" s="4"/>
      <c r="FM339" s="4"/>
      <c r="FN339" s="4"/>
      <c r="FO339" s="4"/>
      <c r="FP339" s="13"/>
    </row>
    <row r="340" spans="1:172" s="5" customFormat="1" x14ac:dyDescent="0.25">
      <c r="A340" s="27"/>
      <c r="B340" s="27"/>
      <c r="C340" s="44"/>
      <c r="D340" s="285"/>
      <c r="E340" s="285"/>
      <c r="F340" s="285"/>
      <c r="G340" s="285"/>
      <c r="H340" s="285"/>
      <c r="I340" s="285"/>
      <c r="J340" s="285"/>
      <c r="K340" s="285"/>
      <c r="L340" s="285"/>
      <c r="M340" s="285"/>
      <c r="N340" s="285"/>
      <c r="O340" s="285"/>
      <c r="P340" s="285"/>
      <c r="Q340" s="285"/>
      <c r="R340" s="285"/>
      <c r="S340" s="285"/>
      <c r="T340" s="93"/>
      <c r="U340" s="3"/>
      <c r="V340" s="3"/>
      <c r="W340" s="3"/>
      <c r="X340" s="3"/>
      <c r="Y340" s="72"/>
      <c r="Z340" s="72"/>
      <c r="AA340" s="72"/>
      <c r="AB340" s="72"/>
      <c r="AC340" s="44"/>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3"/>
      <c r="BS340" s="3"/>
      <c r="BT340" s="3"/>
      <c r="BU340" s="3"/>
      <c r="BV340" s="3"/>
      <c r="BW340" s="3"/>
      <c r="BX340" s="3"/>
      <c r="BY340" s="3"/>
      <c r="BZ340" s="3"/>
      <c r="CA340" s="3"/>
      <c r="CB340" s="3"/>
      <c r="CC340" s="3"/>
      <c r="CD340" s="3"/>
      <c r="CE340" s="3"/>
      <c r="CF340" s="3"/>
      <c r="CG340" s="3"/>
      <c r="CH340" s="3"/>
      <c r="CI340" s="3"/>
      <c r="CJ340" s="3"/>
      <c r="CK340" s="3"/>
      <c r="CL340" s="3"/>
      <c r="CM340" s="3"/>
      <c r="CN340" s="3"/>
      <c r="CO340" s="3"/>
      <c r="CP340" s="3"/>
      <c r="CQ340" s="3"/>
      <c r="CR340" s="3"/>
      <c r="CS340" s="3"/>
      <c r="CT340" s="3"/>
      <c r="CU340" s="3"/>
      <c r="CV340" s="3"/>
      <c r="CW340" s="3"/>
      <c r="CX340" s="3"/>
      <c r="CY340" s="3"/>
      <c r="CZ340" s="3"/>
      <c r="DA340" s="3"/>
      <c r="DB340" s="3"/>
      <c r="DC340" s="3"/>
      <c r="DD340" s="3"/>
      <c r="DE340" s="3"/>
      <c r="DF340" s="3"/>
      <c r="DG340" s="3"/>
      <c r="DH340" s="3"/>
      <c r="DI340" s="3"/>
      <c r="DJ340" s="3"/>
      <c r="DK340" s="3"/>
      <c r="DL340" s="3"/>
      <c r="DM340" s="3"/>
      <c r="DN340" s="3"/>
      <c r="DO340" s="3"/>
      <c r="DP340" s="3"/>
      <c r="DQ340" s="3"/>
      <c r="DR340" s="3"/>
      <c r="DS340" s="3"/>
      <c r="DT340" s="3"/>
      <c r="DU340" s="3"/>
      <c r="DV340" s="3"/>
      <c r="DW340" s="3"/>
      <c r="DX340" s="3"/>
      <c r="DY340" s="3"/>
      <c r="DZ340" s="3"/>
      <c r="EA340" s="3"/>
      <c r="EB340" s="3"/>
      <c r="EC340" s="3"/>
      <c r="ED340" s="3"/>
      <c r="EE340" s="3"/>
      <c r="EF340" s="3"/>
      <c r="EG340" s="3"/>
      <c r="EH340" s="3"/>
      <c r="EI340" s="3"/>
      <c r="EJ340" s="3"/>
      <c r="EK340" s="3"/>
      <c r="EL340" s="3"/>
      <c r="EM340" s="3"/>
      <c r="EN340" s="3"/>
      <c r="EO340" s="3"/>
      <c r="EP340" s="3"/>
      <c r="EQ340" s="3"/>
      <c r="ER340" s="3"/>
      <c r="ES340" s="3"/>
      <c r="ET340" s="3"/>
      <c r="EU340" s="3"/>
      <c r="EV340" s="3"/>
      <c r="EW340" s="3"/>
      <c r="EX340" s="3"/>
      <c r="EY340" s="3"/>
      <c r="EZ340" s="3"/>
      <c r="FA340" s="3"/>
      <c r="FB340" s="3"/>
      <c r="FC340" s="3"/>
      <c r="FD340" s="3"/>
      <c r="FE340" s="3"/>
      <c r="FF340" s="3"/>
      <c r="FG340" s="2"/>
      <c r="FH340" s="41"/>
      <c r="FI340" s="4"/>
      <c r="FJ340" s="4"/>
      <c r="FK340" s="4"/>
      <c r="FL340" s="4"/>
      <c r="FM340" s="4"/>
      <c r="FN340" s="4"/>
      <c r="FO340" s="4"/>
      <c r="FP340" s="13"/>
    </row>
    <row r="341" spans="1:172" s="5" customFormat="1" x14ac:dyDescent="0.25">
      <c r="A341" s="27"/>
      <c r="B341" s="27"/>
      <c r="C341" s="44"/>
      <c r="D341" s="285"/>
      <c r="E341" s="285"/>
      <c r="F341" s="285"/>
      <c r="G341" s="285"/>
      <c r="H341" s="285"/>
      <c r="I341" s="285"/>
      <c r="J341" s="285"/>
      <c r="K341" s="285"/>
      <c r="L341" s="285"/>
      <c r="M341" s="285"/>
      <c r="N341" s="285"/>
      <c r="O341" s="285"/>
      <c r="P341" s="285"/>
      <c r="Q341" s="285"/>
      <c r="R341" s="285"/>
      <c r="S341" s="285"/>
      <c r="T341" s="93"/>
      <c r="U341" s="3"/>
      <c r="V341" s="3"/>
      <c r="W341" s="3"/>
      <c r="X341" s="3"/>
      <c r="Y341" s="72"/>
      <c r="Z341" s="72"/>
      <c r="AA341" s="72"/>
      <c r="AB341" s="72"/>
      <c r="AC341" s="44"/>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3"/>
      <c r="BS341" s="3"/>
      <c r="BT341" s="3"/>
      <c r="BU341" s="3"/>
      <c r="BV341" s="3"/>
      <c r="BW341" s="3"/>
      <c r="BX341" s="3"/>
      <c r="BY341" s="3"/>
      <c r="BZ341" s="3"/>
      <c r="CA341" s="3"/>
      <c r="CB341" s="3"/>
      <c r="CC341" s="3"/>
      <c r="CD341" s="3"/>
      <c r="CE341" s="3"/>
      <c r="CF341" s="3"/>
      <c r="CG341" s="3"/>
      <c r="CH341" s="3"/>
      <c r="CI341" s="3"/>
      <c r="CJ341" s="3"/>
      <c r="CK341" s="3"/>
      <c r="CL341" s="3"/>
      <c r="CM341" s="3"/>
      <c r="CN341" s="3"/>
      <c r="CO341" s="3"/>
      <c r="CP341" s="3"/>
      <c r="CQ341" s="3"/>
      <c r="CR341" s="3"/>
      <c r="CS341" s="3"/>
      <c r="CT341" s="3"/>
      <c r="CU341" s="3"/>
      <c r="CV341" s="3"/>
      <c r="CW341" s="3"/>
      <c r="CX341" s="3"/>
      <c r="CY341" s="3"/>
      <c r="CZ341" s="3"/>
      <c r="DA341" s="3"/>
      <c r="DB341" s="3"/>
      <c r="DC341" s="3"/>
      <c r="DD341" s="3"/>
      <c r="DE341" s="3"/>
      <c r="DF341" s="3"/>
      <c r="DG341" s="3"/>
      <c r="DH341" s="3"/>
      <c r="DI341" s="3"/>
      <c r="DJ341" s="3"/>
      <c r="DK341" s="3"/>
      <c r="DL341" s="3"/>
      <c r="DM341" s="3"/>
      <c r="DN341" s="3"/>
      <c r="DO341" s="3"/>
      <c r="DP341" s="3"/>
      <c r="DQ341" s="3"/>
      <c r="DR341" s="3"/>
      <c r="DS341" s="3"/>
      <c r="DT341" s="3"/>
      <c r="DU341" s="3"/>
      <c r="DV341" s="3"/>
      <c r="DW341" s="3"/>
      <c r="DX341" s="3"/>
      <c r="DY341" s="3"/>
      <c r="DZ341" s="3"/>
      <c r="EA341" s="3"/>
      <c r="EB341" s="3"/>
      <c r="EC341" s="3"/>
      <c r="ED341" s="3"/>
      <c r="EE341" s="3"/>
      <c r="EF341" s="3"/>
      <c r="EG341" s="3"/>
      <c r="EH341" s="3"/>
      <c r="EI341" s="3"/>
      <c r="EJ341" s="3"/>
      <c r="EK341" s="3"/>
      <c r="EL341" s="3"/>
      <c r="EM341" s="3"/>
      <c r="EN341" s="3"/>
      <c r="EO341" s="3"/>
      <c r="EP341" s="3"/>
      <c r="EQ341" s="3"/>
      <c r="ER341" s="3"/>
      <c r="ES341" s="3"/>
      <c r="ET341" s="3"/>
      <c r="EU341" s="3"/>
      <c r="EV341" s="3"/>
      <c r="EW341" s="3"/>
      <c r="EX341" s="3"/>
      <c r="EY341" s="3"/>
      <c r="EZ341" s="3"/>
      <c r="FA341" s="3"/>
      <c r="FB341" s="3"/>
      <c r="FC341" s="3"/>
      <c r="FD341" s="3"/>
      <c r="FE341" s="3"/>
      <c r="FF341" s="3"/>
      <c r="FG341" s="2"/>
      <c r="FH341" s="41"/>
      <c r="FI341" s="4"/>
      <c r="FJ341" s="4"/>
      <c r="FK341" s="4"/>
      <c r="FL341" s="4"/>
      <c r="FM341" s="4"/>
      <c r="FN341" s="4"/>
      <c r="FO341" s="4"/>
      <c r="FP341" s="13"/>
    </row>
    <row r="342" spans="1:172" s="5" customFormat="1" x14ac:dyDescent="0.25">
      <c r="A342" s="27"/>
      <c r="B342" s="27"/>
      <c r="C342" s="44"/>
      <c r="D342" s="285"/>
      <c r="E342" s="285"/>
      <c r="F342" s="285"/>
      <c r="G342" s="285"/>
      <c r="H342" s="285"/>
      <c r="I342" s="285"/>
      <c r="J342" s="285"/>
      <c r="K342" s="285"/>
      <c r="L342" s="285"/>
      <c r="M342" s="285"/>
      <c r="N342" s="285"/>
      <c r="O342" s="285"/>
      <c r="P342" s="285"/>
      <c r="Q342" s="285"/>
      <c r="R342" s="285"/>
      <c r="S342" s="285"/>
      <c r="T342" s="93"/>
      <c r="U342" s="3"/>
      <c r="V342" s="3"/>
      <c r="W342" s="3"/>
      <c r="X342" s="3"/>
      <c r="Y342" s="72"/>
      <c r="Z342" s="72"/>
      <c r="AA342" s="72"/>
      <c r="AB342" s="72"/>
      <c r="AC342" s="44"/>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3"/>
      <c r="BS342" s="3"/>
      <c r="BT342" s="3"/>
      <c r="BU342" s="3"/>
      <c r="BV342" s="3"/>
      <c r="BW342" s="3"/>
      <c r="BX342" s="3"/>
      <c r="BY342" s="3"/>
      <c r="BZ342" s="3"/>
      <c r="CA342" s="3"/>
      <c r="CB342" s="3"/>
      <c r="CC342" s="3"/>
      <c r="CD342" s="3"/>
      <c r="CE342" s="3"/>
      <c r="CF342" s="3"/>
      <c r="CG342" s="3"/>
      <c r="CH342" s="3"/>
      <c r="CI342" s="3"/>
      <c r="CJ342" s="3"/>
      <c r="CK342" s="3"/>
      <c r="CL342" s="3"/>
      <c r="CM342" s="3"/>
      <c r="CN342" s="3"/>
      <c r="CO342" s="3"/>
      <c r="CP342" s="3"/>
      <c r="CQ342" s="3"/>
      <c r="CR342" s="3"/>
      <c r="CS342" s="3"/>
      <c r="CT342" s="3"/>
      <c r="CU342" s="3"/>
      <c r="CV342" s="3"/>
      <c r="CW342" s="3"/>
      <c r="CX342" s="3"/>
      <c r="CY342" s="3"/>
      <c r="CZ342" s="3"/>
      <c r="DA342" s="3"/>
      <c r="DB342" s="3"/>
      <c r="DC342" s="3"/>
      <c r="DD342" s="3"/>
      <c r="DE342" s="3"/>
      <c r="DF342" s="3"/>
      <c r="DG342" s="3"/>
      <c r="DH342" s="3"/>
      <c r="DI342" s="3"/>
      <c r="DJ342" s="3"/>
      <c r="DK342" s="3"/>
      <c r="DL342" s="3"/>
      <c r="DM342" s="3"/>
      <c r="DN342" s="3"/>
      <c r="DO342" s="3"/>
      <c r="DP342" s="3"/>
      <c r="DQ342" s="3"/>
      <c r="DR342" s="3"/>
      <c r="DS342" s="3"/>
      <c r="DT342" s="3"/>
      <c r="DU342" s="3"/>
      <c r="DV342" s="3"/>
      <c r="DW342" s="3"/>
      <c r="DX342" s="3"/>
      <c r="DY342" s="3"/>
      <c r="DZ342" s="3"/>
      <c r="EA342" s="3"/>
      <c r="EB342" s="3"/>
      <c r="EC342" s="3"/>
      <c r="ED342" s="3"/>
      <c r="EE342" s="3"/>
      <c r="EF342" s="3"/>
      <c r="EG342" s="3"/>
      <c r="EH342" s="3"/>
      <c r="EI342" s="3"/>
      <c r="EJ342" s="3"/>
      <c r="EK342" s="3"/>
      <c r="EL342" s="3"/>
      <c r="EM342" s="3"/>
      <c r="EN342" s="3"/>
      <c r="EO342" s="3"/>
      <c r="EP342" s="3"/>
      <c r="EQ342" s="3"/>
      <c r="ER342" s="3"/>
      <c r="ES342" s="3"/>
      <c r="ET342" s="3"/>
      <c r="EU342" s="3"/>
      <c r="EV342" s="3"/>
      <c r="EW342" s="3"/>
      <c r="EX342" s="3"/>
      <c r="EY342" s="3"/>
      <c r="EZ342" s="3"/>
      <c r="FA342" s="3"/>
      <c r="FB342" s="3"/>
      <c r="FC342" s="3"/>
      <c r="FD342" s="3"/>
      <c r="FE342" s="3"/>
      <c r="FF342" s="3"/>
      <c r="FG342" s="2"/>
      <c r="FH342" s="41"/>
      <c r="FI342" s="4"/>
      <c r="FJ342" s="4"/>
      <c r="FK342" s="4"/>
      <c r="FL342" s="4"/>
      <c r="FM342" s="4"/>
      <c r="FN342" s="4"/>
      <c r="FO342" s="4"/>
      <c r="FP342" s="13"/>
    </row>
    <row r="343" spans="1:172" s="5" customFormat="1" x14ac:dyDescent="0.25">
      <c r="A343" s="27"/>
      <c r="B343" s="27"/>
      <c r="C343" s="44"/>
      <c r="D343" s="285"/>
      <c r="E343" s="285"/>
      <c r="F343" s="285"/>
      <c r="G343" s="285"/>
      <c r="H343" s="285"/>
      <c r="I343" s="285"/>
      <c r="J343" s="285"/>
      <c r="K343" s="285"/>
      <c r="L343" s="285"/>
      <c r="M343" s="285"/>
      <c r="N343" s="285"/>
      <c r="O343" s="285"/>
      <c r="P343" s="285"/>
      <c r="Q343" s="285"/>
      <c r="R343" s="285"/>
      <c r="S343" s="285"/>
      <c r="T343" s="93"/>
      <c r="U343" s="3"/>
      <c r="V343" s="3"/>
      <c r="W343" s="3"/>
      <c r="X343" s="3"/>
      <c r="Y343" s="72"/>
      <c r="Z343" s="72"/>
      <c r="AA343" s="72"/>
      <c r="AB343" s="72"/>
      <c r="AC343" s="44"/>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3"/>
      <c r="BS343" s="3"/>
      <c r="BT343" s="3"/>
      <c r="BU343" s="3"/>
      <c r="BV343" s="3"/>
      <c r="BW343" s="3"/>
      <c r="BX343" s="3"/>
      <c r="BY343" s="3"/>
      <c r="BZ343" s="3"/>
      <c r="CA343" s="3"/>
      <c r="CB343" s="3"/>
      <c r="CC343" s="3"/>
      <c r="CD343" s="3"/>
      <c r="CE343" s="3"/>
      <c r="CF343" s="3"/>
      <c r="CG343" s="3"/>
      <c r="CH343" s="3"/>
      <c r="CI343" s="3"/>
      <c r="CJ343" s="3"/>
      <c r="CK343" s="3"/>
      <c r="CL343" s="3"/>
      <c r="CM343" s="3"/>
      <c r="CN343" s="3"/>
      <c r="CO343" s="3"/>
      <c r="CP343" s="3"/>
      <c r="CQ343" s="3"/>
      <c r="CR343" s="3"/>
      <c r="CS343" s="3"/>
      <c r="CT343" s="3"/>
      <c r="CU343" s="3"/>
      <c r="CV343" s="3"/>
      <c r="CW343" s="3"/>
      <c r="CX343" s="3"/>
      <c r="CY343" s="3"/>
      <c r="CZ343" s="3"/>
      <c r="DA343" s="3"/>
      <c r="DB343" s="3"/>
      <c r="DC343" s="3"/>
      <c r="DD343" s="3"/>
      <c r="DE343" s="3"/>
      <c r="DF343" s="3"/>
      <c r="DG343" s="3"/>
      <c r="DH343" s="3"/>
      <c r="DI343" s="3"/>
      <c r="DJ343" s="3"/>
      <c r="DK343" s="3"/>
      <c r="DL343" s="3"/>
      <c r="DM343" s="3"/>
      <c r="DN343" s="3"/>
      <c r="DO343" s="3"/>
      <c r="DP343" s="3"/>
      <c r="DQ343" s="3"/>
      <c r="DR343" s="3"/>
      <c r="DS343" s="3"/>
      <c r="DT343" s="3"/>
      <c r="DU343" s="3"/>
      <c r="DV343" s="3"/>
      <c r="DW343" s="3"/>
      <c r="DX343" s="3"/>
      <c r="DY343" s="3"/>
      <c r="DZ343" s="3"/>
      <c r="EA343" s="3"/>
      <c r="EB343" s="3"/>
      <c r="EC343" s="3"/>
      <c r="ED343" s="3"/>
      <c r="EE343" s="3"/>
      <c r="EF343" s="3"/>
      <c r="EG343" s="3"/>
      <c r="EH343" s="3"/>
      <c r="EI343" s="3"/>
      <c r="EJ343" s="3"/>
      <c r="EK343" s="3"/>
      <c r="EL343" s="3"/>
      <c r="EM343" s="3"/>
      <c r="EN343" s="3"/>
      <c r="EO343" s="3"/>
      <c r="EP343" s="3"/>
      <c r="EQ343" s="3"/>
      <c r="ER343" s="3"/>
      <c r="ES343" s="3"/>
      <c r="ET343" s="3"/>
      <c r="EU343" s="3"/>
      <c r="EV343" s="3"/>
      <c r="EW343" s="3"/>
      <c r="EX343" s="3"/>
      <c r="EY343" s="3"/>
      <c r="EZ343" s="3"/>
      <c r="FA343" s="3"/>
      <c r="FB343" s="3"/>
      <c r="FC343" s="3"/>
      <c r="FD343" s="3"/>
      <c r="FE343" s="3"/>
      <c r="FF343" s="3"/>
      <c r="FG343" s="2"/>
      <c r="FH343" s="41"/>
      <c r="FI343" s="4"/>
      <c r="FJ343" s="4"/>
      <c r="FK343" s="4"/>
      <c r="FL343" s="4"/>
      <c r="FM343" s="4"/>
      <c r="FN343" s="4"/>
      <c r="FO343" s="4"/>
      <c r="FP343" s="13"/>
    </row>
    <row r="344" spans="1:172" s="5" customFormat="1" x14ac:dyDescent="0.25">
      <c r="A344" s="27"/>
      <c r="B344" s="27"/>
      <c r="C344" s="44"/>
      <c r="D344" s="285"/>
      <c r="E344" s="285"/>
      <c r="F344" s="285"/>
      <c r="G344" s="285"/>
      <c r="H344" s="285"/>
      <c r="I344" s="285"/>
      <c r="J344" s="285"/>
      <c r="K344" s="285"/>
      <c r="L344" s="285"/>
      <c r="M344" s="285"/>
      <c r="N344" s="285"/>
      <c r="O344" s="285"/>
      <c r="P344" s="285"/>
      <c r="Q344" s="285"/>
      <c r="R344" s="285"/>
      <c r="S344" s="285"/>
      <c r="T344" s="93"/>
      <c r="U344" s="3"/>
      <c r="V344" s="3"/>
      <c r="W344" s="3"/>
      <c r="X344" s="3"/>
      <c r="Y344" s="72"/>
      <c r="Z344" s="72"/>
      <c r="AA344" s="72"/>
      <c r="AB344" s="72"/>
      <c r="AC344" s="44"/>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3"/>
      <c r="BS344" s="3"/>
      <c r="BT344" s="3"/>
      <c r="BU344" s="3"/>
      <c r="BV344" s="3"/>
      <c r="BW344" s="3"/>
      <c r="BX344" s="3"/>
      <c r="BY344" s="3"/>
      <c r="BZ344" s="3"/>
      <c r="CA344" s="3"/>
      <c r="CB344" s="3"/>
      <c r="CC344" s="3"/>
      <c r="CD344" s="3"/>
      <c r="CE344" s="3"/>
      <c r="CF344" s="3"/>
      <c r="CG344" s="3"/>
      <c r="CH344" s="3"/>
      <c r="CI344" s="3"/>
      <c r="CJ344" s="3"/>
      <c r="CK344" s="3"/>
      <c r="CL344" s="3"/>
      <c r="CM344" s="3"/>
      <c r="CN344" s="3"/>
      <c r="CO344" s="3"/>
      <c r="CP344" s="3"/>
      <c r="CQ344" s="3"/>
      <c r="CR344" s="3"/>
      <c r="CS344" s="3"/>
      <c r="CT344" s="3"/>
      <c r="CU344" s="3"/>
      <c r="CV344" s="3"/>
      <c r="CW344" s="3"/>
      <c r="CX344" s="3"/>
      <c r="CY344" s="3"/>
      <c r="CZ344" s="3"/>
      <c r="DA344" s="3"/>
      <c r="DB344" s="3"/>
      <c r="DC344" s="3"/>
      <c r="DD344" s="3"/>
      <c r="DE344" s="3"/>
      <c r="DF344" s="3"/>
      <c r="DG344" s="3"/>
      <c r="DH344" s="3"/>
      <c r="DI344" s="3"/>
      <c r="DJ344" s="3"/>
      <c r="DK344" s="3"/>
      <c r="DL344" s="3"/>
      <c r="DM344" s="3"/>
      <c r="DN344" s="3"/>
      <c r="DO344" s="3"/>
      <c r="DP344" s="3"/>
      <c r="DQ344" s="3"/>
      <c r="DR344" s="3"/>
      <c r="DS344" s="3"/>
      <c r="DT344" s="3"/>
      <c r="DU344" s="3"/>
      <c r="DV344" s="3"/>
      <c r="DW344" s="3"/>
      <c r="DX344" s="3"/>
      <c r="DY344" s="3"/>
      <c r="DZ344" s="3"/>
      <c r="EA344" s="3"/>
      <c r="EB344" s="3"/>
      <c r="EC344" s="3"/>
      <c r="ED344" s="3"/>
      <c r="EE344" s="3"/>
      <c r="EF344" s="3"/>
      <c r="EG344" s="3"/>
      <c r="EH344" s="3"/>
      <c r="EI344" s="3"/>
      <c r="EJ344" s="3"/>
      <c r="EK344" s="3"/>
      <c r="EL344" s="3"/>
      <c r="EM344" s="3"/>
      <c r="EN344" s="3"/>
      <c r="EO344" s="3"/>
      <c r="EP344" s="3"/>
      <c r="EQ344" s="3"/>
      <c r="ER344" s="3"/>
      <c r="ES344" s="3"/>
      <c r="ET344" s="3"/>
      <c r="EU344" s="3"/>
      <c r="EV344" s="3"/>
      <c r="EW344" s="3"/>
      <c r="EX344" s="3"/>
      <c r="EY344" s="3"/>
      <c r="EZ344" s="3"/>
      <c r="FA344" s="3"/>
      <c r="FB344" s="3"/>
      <c r="FC344" s="3"/>
      <c r="FD344" s="3"/>
      <c r="FE344" s="3"/>
      <c r="FF344" s="3"/>
      <c r="FG344" s="2"/>
      <c r="FH344" s="41"/>
      <c r="FI344" s="4"/>
      <c r="FJ344" s="4"/>
      <c r="FK344" s="4"/>
      <c r="FL344" s="4"/>
      <c r="FM344" s="4"/>
      <c r="FN344" s="4"/>
      <c r="FO344" s="4"/>
      <c r="FP344" s="13"/>
    </row>
    <row r="345" spans="1:172" s="5" customFormat="1" x14ac:dyDescent="0.25">
      <c r="A345" s="27"/>
      <c r="B345" s="27"/>
      <c r="C345" s="44"/>
      <c r="D345" s="285"/>
      <c r="E345" s="285"/>
      <c r="F345" s="285"/>
      <c r="G345" s="285"/>
      <c r="H345" s="285"/>
      <c r="I345" s="285"/>
      <c r="J345" s="285"/>
      <c r="K345" s="285"/>
      <c r="L345" s="285"/>
      <c r="M345" s="285"/>
      <c r="N345" s="285"/>
      <c r="O345" s="285"/>
      <c r="P345" s="285"/>
      <c r="Q345" s="285"/>
      <c r="R345" s="285"/>
      <c r="S345" s="285"/>
      <c r="T345" s="93"/>
      <c r="U345" s="3"/>
      <c r="V345" s="3"/>
      <c r="W345" s="3"/>
      <c r="X345" s="3"/>
      <c r="Y345" s="72"/>
      <c r="Z345" s="72"/>
      <c r="AA345" s="72"/>
      <c r="AB345" s="72"/>
      <c r="AC345" s="44"/>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3"/>
      <c r="BS345" s="3"/>
      <c r="BT345" s="3"/>
      <c r="BU345" s="3"/>
      <c r="BV345" s="3"/>
      <c r="BW345" s="3"/>
      <c r="BX345" s="3"/>
      <c r="BY345" s="3"/>
      <c r="BZ345" s="3"/>
      <c r="CA345" s="3"/>
      <c r="CB345" s="3"/>
      <c r="CC345" s="3"/>
      <c r="CD345" s="3"/>
      <c r="CE345" s="3"/>
      <c r="CF345" s="3"/>
      <c r="CG345" s="3"/>
      <c r="CH345" s="3"/>
      <c r="CI345" s="3"/>
      <c r="CJ345" s="3"/>
      <c r="CK345" s="3"/>
      <c r="CL345" s="3"/>
      <c r="CM345" s="3"/>
      <c r="CN345" s="3"/>
      <c r="CO345" s="3"/>
      <c r="CP345" s="3"/>
      <c r="CQ345" s="3"/>
      <c r="CR345" s="3"/>
      <c r="CS345" s="3"/>
      <c r="CT345" s="3"/>
      <c r="CU345" s="3"/>
      <c r="CV345" s="3"/>
      <c r="CW345" s="3"/>
      <c r="CX345" s="3"/>
      <c r="CY345" s="3"/>
      <c r="CZ345" s="3"/>
      <c r="DA345" s="3"/>
      <c r="DB345" s="3"/>
      <c r="DC345" s="3"/>
      <c r="DD345" s="3"/>
      <c r="DE345" s="3"/>
      <c r="DF345" s="3"/>
      <c r="DG345" s="3"/>
      <c r="DH345" s="3"/>
      <c r="DI345" s="3"/>
      <c r="DJ345" s="3"/>
      <c r="DK345" s="3"/>
      <c r="DL345" s="3"/>
      <c r="DM345" s="3"/>
      <c r="DN345" s="3"/>
      <c r="DO345" s="3"/>
      <c r="DP345" s="3"/>
      <c r="DQ345" s="3"/>
      <c r="DR345" s="3"/>
      <c r="DS345" s="3"/>
      <c r="DT345" s="3"/>
      <c r="DU345" s="3"/>
      <c r="DV345" s="3"/>
      <c r="DW345" s="3"/>
      <c r="DX345" s="3"/>
      <c r="DY345" s="3"/>
      <c r="DZ345" s="3"/>
      <c r="EA345" s="3"/>
      <c r="EB345" s="3"/>
      <c r="EC345" s="3"/>
      <c r="ED345" s="3"/>
      <c r="EE345" s="3"/>
      <c r="EF345" s="3"/>
      <c r="EG345" s="3"/>
      <c r="EH345" s="3"/>
      <c r="EI345" s="3"/>
      <c r="EJ345" s="3"/>
      <c r="EK345" s="3"/>
      <c r="EL345" s="3"/>
      <c r="EM345" s="3"/>
      <c r="EN345" s="3"/>
      <c r="EO345" s="3"/>
      <c r="EP345" s="3"/>
      <c r="EQ345" s="3"/>
      <c r="ER345" s="3"/>
      <c r="ES345" s="3"/>
      <c r="ET345" s="3"/>
      <c r="EU345" s="3"/>
      <c r="EV345" s="3"/>
      <c r="EW345" s="3"/>
      <c r="EX345" s="3"/>
      <c r="EY345" s="3"/>
      <c r="EZ345" s="3"/>
      <c r="FA345" s="3"/>
      <c r="FB345" s="3"/>
      <c r="FC345" s="3"/>
      <c r="FD345" s="3"/>
      <c r="FE345" s="3"/>
      <c r="FF345" s="3"/>
      <c r="FG345" s="2"/>
      <c r="FH345" s="41"/>
      <c r="FI345" s="4"/>
      <c r="FJ345" s="4"/>
      <c r="FK345" s="4"/>
      <c r="FL345" s="4"/>
      <c r="FM345" s="4"/>
      <c r="FN345" s="4"/>
      <c r="FO345" s="4"/>
      <c r="FP345" s="13"/>
    </row>
    <row r="346" spans="1:172" s="5" customFormat="1" x14ac:dyDescent="0.25">
      <c r="A346" s="27"/>
      <c r="B346" s="27"/>
      <c r="C346" s="44"/>
      <c r="D346" s="285"/>
      <c r="E346" s="285"/>
      <c r="F346" s="285"/>
      <c r="G346" s="285"/>
      <c r="H346" s="285"/>
      <c r="I346" s="285"/>
      <c r="J346" s="285"/>
      <c r="K346" s="285"/>
      <c r="L346" s="285"/>
      <c r="M346" s="285"/>
      <c r="N346" s="285"/>
      <c r="O346" s="285"/>
      <c r="P346" s="285"/>
      <c r="Q346" s="285"/>
      <c r="R346" s="285"/>
      <c r="S346" s="285"/>
      <c r="T346" s="93"/>
      <c r="U346" s="3"/>
      <c r="V346" s="3"/>
      <c r="W346" s="3"/>
      <c r="X346" s="3"/>
      <c r="Y346" s="72"/>
      <c r="Z346" s="72"/>
      <c r="AA346" s="72"/>
      <c r="AB346" s="72"/>
      <c r="AC346" s="44"/>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3"/>
      <c r="BS346" s="3"/>
      <c r="BT346" s="3"/>
      <c r="BU346" s="3"/>
      <c r="BV346" s="3"/>
      <c r="BW346" s="3"/>
      <c r="BX346" s="3"/>
      <c r="BY346" s="3"/>
      <c r="BZ346" s="3"/>
      <c r="CA346" s="3"/>
      <c r="CB346" s="3"/>
      <c r="CC346" s="3"/>
      <c r="CD346" s="3"/>
      <c r="CE346" s="3"/>
      <c r="CF346" s="3"/>
      <c r="CG346" s="3"/>
      <c r="CH346" s="3"/>
      <c r="CI346" s="3"/>
      <c r="CJ346" s="3"/>
      <c r="CK346" s="3"/>
      <c r="CL346" s="3"/>
      <c r="CM346" s="3"/>
      <c r="CN346" s="3"/>
      <c r="CO346" s="3"/>
      <c r="CP346" s="3"/>
      <c r="CQ346" s="3"/>
      <c r="CR346" s="3"/>
      <c r="CS346" s="3"/>
      <c r="CT346" s="3"/>
      <c r="CU346" s="3"/>
      <c r="CV346" s="3"/>
      <c r="CW346" s="3"/>
      <c r="CX346" s="3"/>
      <c r="CY346" s="3"/>
      <c r="CZ346" s="3"/>
      <c r="DA346" s="3"/>
      <c r="DB346" s="3"/>
      <c r="DC346" s="3"/>
      <c r="DD346" s="3"/>
      <c r="DE346" s="3"/>
      <c r="DF346" s="3"/>
      <c r="DG346" s="3"/>
      <c r="DH346" s="3"/>
      <c r="DI346" s="3"/>
      <c r="DJ346" s="3"/>
      <c r="DK346" s="3"/>
      <c r="DL346" s="3"/>
      <c r="DM346" s="3"/>
      <c r="DN346" s="3"/>
      <c r="DO346" s="3"/>
      <c r="DP346" s="3"/>
      <c r="DQ346" s="3"/>
      <c r="DR346" s="3"/>
      <c r="DS346" s="3"/>
      <c r="DT346" s="3"/>
      <c r="DU346" s="3"/>
      <c r="DV346" s="3"/>
      <c r="DW346" s="3"/>
      <c r="DX346" s="3"/>
      <c r="DY346" s="3"/>
      <c r="DZ346" s="3"/>
      <c r="EA346" s="3"/>
      <c r="EB346" s="3"/>
      <c r="EC346" s="3"/>
      <c r="ED346" s="3"/>
      <c r="EE346" s="3"/>
      <c r="EF346" s="3"/>
      <c r="EG346" s="3"/>
      <c r="EH346" s="3"/>
      <c r="EI346" s="3"/>
      <c r="EJ346" s="3"/>
      <c r="EK346" s="3"/>
      <c r="EL346" s="3"/>
      <c r="EM346" s="3"/>
      <c r="EN346" s="3"/>
      <c r="EO346" s="3"/>
      <c r="EP346" s="3"/>
      <c r="EQ346" s="3"/>
      <c r="ER346" s="3"/>
      <c r="ES346" s="3"/>
      <c r="ET346" s="3"/>
      <c r="EU346" s="3"/>
      <c r="EV346" s="3"/>
      <c r="EW346" s="3"/>
      <c r="EX346" s="3"/>
      <c r="EY346" s="3"/>
      <c r="EZ346" s="3"/>
      <c r="FA346" s="3"/>
      <c r="FB346" s="3"/>
      <c r="FC346" s="3"/>
      <c r="FD346" s="3"/>
      <c r="FE346" s="3"/>
      <c r="FF346" s="3"/>
      <c r="FG346" s="2"/>
      <c r="FH346" s="41"/>
      <c r="FI346" s="4"/>
      <c r="FJ346" s="4"/>
      <c r="FK346" s="4"/>
      <c r="FL346" s="4"/>
      <c r="FM346" s="4"/>
      <c r="FN346" s="4"/>
      <c r="FO346" s="4"/>
      <c r="FP346" s="13"/>
    </row>
    <row r="347" spans="1:172" s="5" customFormat="1" x14ac:dyDescent="0.25">
      <c r="A347" s="27"/>
      <c r="B347" s="27"/>
      <c r="C347" s="44"/>
      <c r="D347" s="285"/>
      <c r="E347" s="285"/>
      <c r="F347" s="285"/>
      <c r="G347" s="285"/>
      <c r="H347" s="285"/>
      <c r="I347" s="285"/>
      <c r="J347" s="285"/>
      <c r="K347" s="285"/>
      <c r="L347" s="285"/>
      <c r="M347" s="285"/>
      <c r="N347" s="285"/>
      <c r="O347" s="285"/>
      <c r="P347" s="285"/>
      <c r="Q347" s="285"/>
      <c r="R347" s="285"/>
      <c r="S347" s="285"/>
      <c r="T347" s="93"/>
      <c r="U347" s="3"/>
      <c r="V347" s="3"/>
      <c r="W347" s="3"/>
      <c r="X347" s="3"/>
      <c r="Y347" s="72"/>
      <c r="Z347" s="72"/>
      <c r="AA347" s="72"/>
      <c r="AB347" s="72"/>
      <c r="AC347" s="44"/>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3"/>
      <c r="BS347" s="3"/>
      <c r="BT347" s="3"/>
      <c r="BU347" s="3"/>
      <c r="BV347" s="3"/>
      <c r="BW347" s="3"/>
      <c r="BX347" s="3"/>
      <c r="BY347" s="3"/>
      <c r="BZ347" s="3"/>
      <c r="CA347" s="3"/>
      <c r="CB347" s="3"/>
      <c r="CC347" s="3"/>
      <c r="CD347" s="3"/>
      <c r="CE347" s="3"/>
      <c r="CF347" s="3"/>
      <c r="CG347" s="3"/>
      <c r="CH347" s="3"/>
      <c r="CI347" s="3"/>
      <c r="CJ347" s="3"/>
      <c r="CK347" s="3"/>
      <c r="CL347" s="3"/>
      <c r="CM347" s="3"/>
      <c r="CN347" s="3"/>
      <c r="CO347" s="3"/>
      <c r="CP347" s="3"/>
      <c r="CQ347" s="3"/>
      <c r="CR347" s="3"/>
      <c r="CS347" s="3"/>
      <c r="CT347" s="3"/>
      <c r="CU347" s="3"/>
      <c r="CV347" s="3"/>
      <c r="CW347" s="3"/>
      <c r="CX347" s="3"/>
      <c r="CY347" s="3"/>
      <c r="CZ347" s="3"/>
      <c r="DA347" s="3"/>
      <c r="DB347" s="3"/>
      <c r="DC347" s="3"/>
      <c r="DD347" s="3"/>
      <c r="DE347" s="3"/>
      <c r="DF347" s="3"/>
      <c r="DG347" s="3"/>
      <c r="DH347" s="3"/>
      <c r="DI347" s="3"/>
      <c r="DJ347" s="3"/>
      <c r="DK347" s="3"/>
      <c r="DL347" s="3"/>
      <c r="DM347" s="3"/>
      <c r="DN347" s="3"/>
      <c r="DO347" s="3"/>
      <c r="DP347" s="3"/>
      <c r="DQ347" s="3"/>
      <c r="DR347" s="3"/>
      <c r="DS347" s="3"/>
      <c r="DT347" s="3"/>
      <c r="DU347" s="3"/>
      <c r="DV347" s="3"/>
      <c r="DW347" s="3"/>
      <c r="DX347" s="3"/>
      <c r="DY347" s="3"/>
      <c r="DZ347" s="3"/>
      <c r="EA347" s="3"/>
      <c r="EB347" s="3"/>
      <c r="EC347" s="3"/>
      <c r="ED347" s="3"/>
      <c r="EE347" s="3"/>
      <c r="EF347" s="3"/>
      <c r="EG347" s="3"/>
      <c r="EH347" s="3"/>
      <c r="EI347" s="3"/>
      <c r="EJ347" s="3"/>
      <c r="EK347" s="3"/>
      <c r="EL347" s="3"/>
      <c r="EM347" s="3"/>
      <c r="EN347" s="3"/>
      <c r="EO347" s="3"/>
      <c r="EP347" s="3"/>
      <c r="EQ347" s="3"/>
      <c r="ER347" s="3"/>
      <c r="ES347" s="3"/>
      <c r="ET347" s="3"/>
      <c r="EU347" s="3"/>
      <c r="EV347" s="3"/>
      <c r="EW347" s="3"/>
      <c r="EX347" s="3"/>
      <c r="EY347" s="3"/>
      <c r="EZ347" s="3"/>
      <c r="FA347" s="3"/>
      <c r="FB347" s="3"/>
      <c r="FC347" s="3"/>
      <c r="FD347" s="3"/>
      <c r="FE347" s="3"/>
      <c r="FF347" s="3"/>
      <c r="FG347" s="2"/>
      <c r="FH347" s="41"/>
      <c r="FI347" s="4"/>
      <c r="FJ347" s="4"/>
      <c r="FK347" s="4"/>
      <c r="FL347" s="4"/>
      <c r="FM347" s="4"/>
      <c r="FN347" s="4"/>
      <c r="FO347" s="4"/>
      <c r="FP347" s="13"/>
    </row>
    <row r="348" spans="1:172" s="5" customFormat="1" x14ac:dyDescent="0.25">
      <c r="A348" s="27"/>
      <c r="B348" s="27"/>
      <c r="C348" s="44"/>
      <c r="D348" s="285"/>
      <c r="E348" s="285"/>
      <c r="F348" s="285"/>
      <c r="G348" s="285"/>
      <c r="H348" s="285"/>
      <c r="I348" s="285"/>
      <c r="J348" s="285"/>
      <c r="K348" s="285"/>
      <c r="L348" s="285"/>
      <c r="M348" s="285"/>
      <c r="N348" s="285"/>
      <c r="O348" s="285"/>
      <c r="P348" s="285"/>
      <c r="Q348" s="285"/>
      <c r="R348" s="285"/>
      <c r="S348" s="285"/>
      <c r="T348" s="93"/>
      <c r="U348" s="3"/>
      <c r="V348" s="3"/>
      <c r="W348" s="3"/>
      <c r="X348" s="3"/>
      <c r="Y348" s="72"/>
      <c r="Z348" s="72"/>
      <c r="AA348" s="72"/>
      <c r="AB348" s="72"/>
      <c r="AC348" s="44"/>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3"/>
      <c r="BS348" s="3"/>
      <c r="BT348" s="3"/>
      <c r="BU348" s="3"/>
      <c r="BV348" s="3"/>
      <c r="BW348" s="3"/>
      <c r="BX348" s="3"/>
      <c r="BY348" s="3"/>
      <c r="BZ348" s="3"/>
      <c r="CA348" s="3"/>
      <c r="CB348" s="3"/>
      <c r="CC348" s="3"/>
      <c r="CD348" s="3"/>
      <c r="CE348" s="3"/>
      <c r="CF348" s="3"/>
      <c r="CG348" s="3"/>
      <c r="CH348" s="3"/>
      <c r="CI348" s="3"/>
      <c r="CJ348" s="3"/>
      <c r="CK348" s="3"/>
      <c r="CL348" s="3"/>
      <c r="CM348" s="3"/>
      <c r="CN348" s="3"/>
      <c r="CO348" s="3"/>
      <c r="CP348" s="3"/>
      <c r="CQ348" s="3"/>
      <c r="CR348" s="3"/>
      <c r="CS348" s="3"/>
      <c r="CT348" s="3"/>
      <c r="CU348" s="3"/>
      <c r="CV348" s="3"/>
      <c r="CW348" s="3"/>
      <c r="CX348" s="3"/>
      <c r="CY348" s="3"/>
      <c r="CZ348" s="3"/>
      <c r="DA348" s="3"/>
      <c r="DB348" s="3"/>
      <c r="DC348" s="3"/>
      <c r="DD348" s="3"/>
      <c r="DE348" s="3"/>
      <c r="DF348" s="3"/>
      <c r="DG348" s="3"/>
      <c r="DH348" s="3"/>
      <c r="DI348" s="3"/>
      <c r="DJ348" s="3"/>
      <c r="DK348" s="3"/>
      <c r="DL348" s="3"/>
      <c r="DM348" s="3"/>
      <c r="DN348" s="3"/>
      <c r="DO348" s="3"/>
      <c r="DP348" s="3"/>
      <c r="DQ348" s="3"/>
      <c r="DR348" s="3"/>
      <c r="DS348" s="3"/>
      <c r="DT348" s="3"/>
      <c r="DU348" s="3"/>
      <c r="DV348" s="3"/>
      <c r="DW348" s="3"/>
      <c r="DX348" s="3"/>
      <c r="DY348" s="3"/>
      <c r="DZ348" s="3"/>
      <c r="EA348" s="3"/>
      <c r="EB348" s="3"/>
      <c r="EC348" s="3"/>
      <c r="ED348" s="3"/>
      <c r="EE348" s="3"/>
      <c r="EF348" s="3"/>
      <c r="EG348" s="3"/>
      <c r="EH348" s="3"/>
      <c r="EI348" s="3"/>
      <c r="EJ348" s="3"/>
      <c r="EK348" s="3"/>
      <c r="EL348" s="3"/>
      <c r="EM348" s="3"/>
      <c r="EN348" s="3"/>
      <c r="EO348" s="3"/>
      <c r="EP348" s="3"/>
      <c r="EQ348" s="3"/>
      <c r="ER348" s="3"/>
      <c r="ES348" s="3"/>
      <c r="ET348" s="3"/>
      <c r="EU348" s="3"/>
      <c r="EV348" s="3"/>
      <c r="EW348" s="3"/>
      <c r="EX348" s="3"/>
      <c r="EY348" s="3"/>
      <c r="EZ348" s="3"/>
      <c r="FA348" s="3"/>
      <c r="FB348" s="3"/>
      <c r="FC348" s="3"/>
      <c r="FD348" s="3"/>
      <c r="FE348" s="3"/>
      <c r="FF348" s="3"/>
      <c r="FG348" s="2"/>
      <c r="FH348" s="41"/>
      <c r="FI348" s="4"/>
      <c r="FJ348" s="4"/>
      <c r="FK348" s="4"/>
      <c r="FL348" s="4"/>
      <c r="FM348" s="4"/>
      <c r="FN348" s="4"/>
      <c r="FO348" s="4"/>
      <c r="FP348" s="13"/>
    </row>
    <row r="349" spans="1:172" s="5" customFormat="1" x14ac:dyDescent="0.25">
      <c r="A349" s="27"/>
      <c r="B349" s="27"/>
      <c r="C349" s="44"/>
      <c r="D349" s="285"/>
      <c r="E349" s="285"/>
      <c r="F349" s="285"/>
      <c r="G349" s="285"/>
      <c r="H349" s="285"/>
      <c r="I349" s="285"/>
      <c r="J349" s="285"/>
      <c r="K349" s="285"/>
      <c r="L349" s="285"/>
      <c r="M349" s="285"/>
      <c r="N349" s="285"/>
      <c r="O349" s="285"/>
      <c r="P349" s="285"/>
      <c r="Q349" s="285"/>
      <c r="R349" s="285"/>
      <c r="S349" s="285"/>
      <c r="T349" s="93"/>
      <c r="U349" s="3"/>
      <c r="V349" s="3"/>
      <c r="W349" s="3"/>
      <c r="X349" s="3"/>
      <c r="Y349" s="72"/>
      <c r="Z349" s="72"/>
      <c r="AA349" s="72"/>
      <c r="AB349" s="72"/>
      <c r="AC349" s="44"/>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3"/>
      <c r="BS349" s="3"/>
      <c r="BT349" s="3"/>
      <c r="BU349" s="3"/>
      <c r="BV349" s="3"/>
      <c r="BW349" s="3"/>
      <c r="BX349" s="3"/>
      <c r="BY349" s="3"/>
      <c r="BZ349" s="3"/>
      <c r="CA349" s="3"/>
      <c r="CB349" s="3"/>
      <c r="CC349" s="3"/>
      <c r="CD349" s="3"/>
      <c r="CE349" s="3"/>
      <c r="CF349" s="3"/>
      <c r="CG349" s="3"/>
      <c r="CH349" s="3"/>
      <c r="CI349" s="3"/>
      <c r="CJ349" s="3"/>
      <c r="CK349" s="3"/>
      <c r="CL349" s="3"/>
      <c r="CM349" s="3"/>
      <c r="CN349" s="3"/>
      <c r="CO349" s="3"/>
      <c r="CP349" s="3"/>
      <c r="CQ349" s="3"/>
      <c r="CR349" s="3"/>
      <c r="CS349" s="3"/>
      <c r="CT349" s="3"/>
      <c r="CU349" s="3"/>
      <c r="CV349" s="3"/>
      <c r="CW349" s="3"/>
      <c r="CX349" s="3"/>
      <c r="CY349" s="3"/>
      <c r="CZ349" s="3"/>
      <c r="DA349" s="3"/>
      <c r="DB349" s="3"/>
      <c r="DC349" s="3"/>
      <c r="DD349" s="3"/>
      <c r="DE349" s="3"/>
      <c r="DF349" s="3"/>
      <c r="DG349" s="3"/>
      <c r="DH349" s="3"/>
      <c r="DI349" s="3"/>
      <c r="DJ349" s="3"/>
      <c r="DK349" s="3"/>
      <c r="DL349" s="3"/>
      <c r="DM349" s="3"/>
      <c r="DN349" s="3"/>
      <c r="DO349" s="3"/>
      <c r="DP349" s="3"/>
      <c r="DQ349" s="3"/>
      <c r="DR349" s="3"/>
      <c r="DS349" s="3"/>
      <c r="DT349" s="3"/>
      <c r="DU349" s="3"/>
      <c r="DV349" s="3"/>
      <c r="DW349" s="3"/>
      <c r="DX349" s="3"/>
      <c r="DY349" s="3"/>
      <c r="DZ349" s="3"/>
      <c r="EA349" s="3"/>
      <c r="EB349" s="3"/>
      <c r="EC349" s="3"/>
      <c r="ED349" s="3"/>
      <c r="EE349" s="3"/>
      <c r="EF349" s="3"/>
      <c r="EG349" s="3"/>
      <c r="EH349" s="3"/>
      <c r="EI349" s="3"/>
      <c r="EJ349" s="3"/>
      <c r="EK349" s="3"/>
      <c r="EL349" s="3"/>
      <c r="EM349" s="3"/>
      <c r="EN349" s="3"/>
      <c r="EO349" s="3"/>
      <c r="EP349" s="3"/>
      <c r="EQ349" s="3"/>
      <c r="ER349" s="3"/>
      <c r="ES349" s="3"/>
      <c r="ET349" s="3"/>
      <c r="EU349" s="3"/>
      <c r="EV349" s="3"/>
      <c r="EW349" s="3"/>
      <c r="EX349" s="3"/>
      <c r="EY349" s="3"/>
      <c r="EZ349" s="3"/>
      <c r="FA349" s="3"/>
      <c r="FB349" s="3"/>
      <c r="FC349" s="3"/>
      <c r="FD349" s="3"/>
      <c r="FE349" s="3"/>
      <c r="FF349" s="3"/>
      <c r="FG349" s="2"/>
      <c r="FH349" s="41"/>
      <c r="FI349" s="4"/>
      <c r="FJ349" s="4"/>
      <c r="FK349" s="4"/>
      <c r="FL349" s="4"/>
      <c r="FM349" s="4"/>
      <c r="FN349" s="4"/>
      <c r="FO349" s="4"/>
      <c r="FP349" s="13"/>
    </row>
    <row r="350" spans="1:172" s="5" customFormat="1" x14ac:dyDescent="0.25">
      <c r="A350" s="27"/>
      <c r="B350" s="27"/>
      <c r="C350" s="44"/>
      <c r="D350" s="285"/>
      <c r="E350" s="285"/>
      <c r="F350" s="285"/>
      <c r="G350" s="285"/>
      <c r="H350" s="285"/>
      <c r="I350" s="285"/>
      <c r="J350" s="285"/>
      <c r="K350" s="285"/>
      <c r="L350" s="285"/>
      <c r="M350" s="285"/>
      <c r="N350" s="285"/>
      <c r="O350" s="285"/>
      <c r="P350" s="285"/>
      <c r="Q350" s="285"/>
      <c r="R350" s="285"/>
      <c r="S350" s="285"/>
      <c r="T350" s="93"/>
      <c r="U350" s="3"/>
      <c r="V350" s="3"/>
      <c r="W350" s="3"/>
      <c r="X350" s="3"/>
      <c r="Y350" s="72"/>
      <c r="Z350" s="72"/>
      <c r="AA350" s="72"/>
      <c r="AB350" s="72"/>
      <c r="AC350" s="44"/>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c r="BM350" s="3"/>
      <c r="BN350" s="3"/>
      <c r="BO350" s="3"/>
      <c r="BP350" s="3"/>
      <c r="BQ350" s="3"/>
      <c r="BR350" s="3"/>
      <c r="BS350" s="3"/>
      <c r="BT350" s="3"/>
      <c r="BU350" s="3"/>
      <c r="BV350" s="3"/>
      <c r="BW350" s="3"/>
      <c r="BX350" s="3"/>
      <c r="BY350" s="3"/>
      <c r="BZ350" s="3"/>
      <c r="CA350" s="3"/>
      <c r="CB350" s="3"/>
      <c r="CC350" s="3"/>
      <c r="CD350" s="3"/>
      <c r="CE350" s="3"/>
      <c r="CF350" s="3"/>
      <c r="CG350" s="3"/>
      <c r="CH350" s="3"/>
      <c r="CI350" s="3"/>
      <c r="CJ350" s="3"/>
      <c r="CK350" s="3"/>
      <c r="CL350" s="3"/>
      <c r="CM350" s="3"/>
      <c r="CN350" s="3"/>
      <c r="CO350" s="3"/>
      <c r="CP350" s="3"/>
      <c r="CQ350" s="3"/>
      <c r="CR350" s="3"/>
      <c r="CS350" s="3"/>
      <c r="CT350" s="3"/>
      <c r="CU350" s="3"/>
      <c r="CV350" s="3"/>
      <c r="CW350" s="3"/>
      <c r="CX350" s="3"/>
      <c r="CY350" s="3"/>
      <c r="CZ350" s="3"/>
      <c r="DA350" s="3"/>
      <c r="DB350" s="3"/>
      <c r="DC350" s="3"/>
      <c r="DD350" s="3"/>
      <c r="DE350" s="3"/>
      <c r="DF350" s="3"/>
      <c r="DG350" s="3"/>
      <c r="DH350" s="3"/>
      <c r="DI350" s="3"/>
      <c r="DJ350" s="3"/>
      <c r="DK350" s="3"/>
      <c r="DL350" s="3"/>
      <c r="DM350" s="3"/>
      <c r="DN350" s="3"/>
      <c r="DO350" s="3"/>
      <c r="DP350" s="3"/>
      <c r="DQ350" s="3"/>
      <c r="DR350" s="3"/>
      <c r="DS350" s="3"/>
      <c r="DT350" s="3"/>
      <c r="DU350" s="3"/>
      <c r="DV350" s="3"/>
      <c r="DW350" s="3"/>
      <c r="DX350" s="3"/>
      <c r="DY350" s="3"/>
      <c r="DZ350" s="3"/>
      <c r="EA350" s="3"/>
      <c r="EB350" s="3"/>
      <c r="EC350" s="3"/>
      <c r="ED350" s="3"/>
      <c r="EE350" s="3"/>
      <c r="EF350" s="3"/>
      <c r="EG350" s="3"/>
      <c r="EH350" s="3"/>
      <c r="EI350" s="3"/>
      <c r="EJ350" s="3"/>
      <c r="EK350" s="3"/>
      <c r="EL350" s="3"/>
      <c r="EM350" s="3"/>
      <c r="EN350" s="3"/>
      <c r="EO350" s="3"/>
      <c r="EP350" s="3"/>
      <c r="EQ350" s="3"/>
      <c r="ER350" s="3"/>
      <c r="ES350" s="3"/>
      <c r="ET350" s="3"/>
      <c r="EU350" s="3"/>
      <c r="EV350" s="3"/>
      <c r="EW350" s="3"/>
      <c r="EX350" s="3"/>
      <c r="EY350" s="3"/>
      <c r="EZ350" s="3"/>
      <c r="FA350" s="3"/>
      <c r="FB350" s="3"/>
      <c r="FC350" s="3"/>
      <c r="FD350" s="3"/>
      <c r="FE350" s="3"/>
      <c r="FF350" s="3"/>
      <c r="FG350" s="2"/>
      <c r="FH350" s="41"/>
      <c r="FI350" s="4"/>
      <c r="FJ350" s="4"/>
      <c r="FK350" s="4"/>
      <c r="FL350" s="4"/>
      <c r="FM350" s="4"/>
      <c r="FN350" s="4"/>
      <c r="FO350" s="4"/>
      <c r="FP350" s="13"/>
    </row>
    <row r="351" spans="1:172" s="5" customFormat="1" x14ac:dyDescent="0.25">
      <c r="A351" s="27"/>
      <c r="B351" s="27"/>
      <c r="C351" s="44"/>
      <c r="D351" s="285"/>
      <c r="E351" s="285"/>
      <c r="F351" s="285"/>
      <c r="G351" s="285"/>
      <c r="H351" s="285"/>
      <c r="I351" s="285"/>
      <c r="J351" s="285"/>
      <c r="K351" s="285"/>
      <c r="L351" s="285"/>
      <c r="M351" s="285"/>
      <c r="N351" s="285"/>
      <c r="O351" s="285"/>
      <c r="P351" s="285"/>
      <c r="Q351" s="285"/>
      <c r="R351" s="285"/>
      <c r="S351" s="285"/>
      <c r="T351" s="93"/>
      <c r="U351" s="3"/>
      <c r="V351" s="3"/>
      <c r="W351" s="3"/>
      <c r="X351" s="3"/>
      <c r="Y351" s="72"/>
      <c r="Z351" s="72"/>
      <c r="AA351" s="72"/>
      <c r="AB351" s="72"/>
      <c r="AC351" s="44"/>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c r="BM351" s="3"/>
      <c r="BN351" s="3"/>
      <c r="BO351" s="3"/>
      <c r="BP351" s="3"/>
      <c r="BQ351" s="3"/>
      <c r="BR351" s="3"/>
      <c r="BS351" s="3"/>
      <c r="BT351" s="3"/>
      <c r="BU351" s="3"/>
      <c r="BV351" s="3"/>
      <c r="BW351" s="3"/>
      <c r="BX351" s="3"/>
      <c r="BY351" s="3"/>
      <c r="BZ351" s="3"/>
      <c r="CA351" s="3"/>
      <c r="CB351" s="3"/>
      <c r="CC351" s="3"/>
      <c r="CD351" s="3"/>
      <c r="CE351" s="3"/>
      <c r="CF351" s="3"/>
      <c r="CG351" s="3"/>
      <c r="CH351" s="3"/>
      <c r="CI351" s="3"/>
      <c r="CJ351" s="3"/>
      <c r="CK351" s="3"/>
      <c r="CL351" s="3"/>
      <c r="CM351" s="3"/>
      <c r="CN351" s="3"/>
      <c r="CO351" s="3"/>
      <c r="CP351" s="3"/>
      <c r="CQ351" s="3"/>
      <c r="CR351" s="3"/>
      <c r="CS351" s="3"/>
      <c r="CT351" s="3"/>
      <c r="CU351" s="3"/>
      <c r="CV351" s="3"/>
      <c r="CW351" s="3"/>
      <c r="CX351" s="3"/>
      <c r="CY351" s="3"/>
      <c r="CZ351" s="3"/>
      <c r="DA351" s="3"/>
      <c r="DB351" s="3"/>
      <c r="DC351" s="3"/>
      <c r="DD351" s="3"/>
      <c r="DE351" s="3"/>
      <c r="DF351" s="3"/>
      <c r="DG351" s="3"/>
      <c r="DH351" s="3"/>
      <c r="DI351" s="3"/>
      <c r="DJ351" s="3"/>
      <c r="DK351" s="3"/>
      <c r="DL351" s="3"/>
      <c r="DM351" s="3"/>
      <c r="DN351" s="3"/>
      <c r="DO351" s="3"/>
      <c r="DP351" s="3"/>
      <c r="DQ351" s="3"/>
      <c r="DR351" s="3"/>
      <c r="DS351" s="3"/>
      <c r="DT351" s="3"/>
      <c r="DU351" s="3"/>
      <c r="DV351" s="3"/>
      <c r="DW351" s="3"/>
      <c r="DX351" s="3"/>
      <c r="DY351" s="3"/>
      <c r="DZ351" s="3"/>
      <c r="EA351" s="3"/>
      <c r="EB351" s="3"/>
      <c r="EC351" s="3"/>
      <c r="ED351" s="3"/>
      <c r="EE351" s="3"/>
      <c r="EF351" s="3"/>
      <c r="EG351" s="3"/>
      <c r="EH351" s="3"/>
      <c r="EI351" s="3"/>
      <c r="EJ351" s="3"/>
      <c r="EK351" s="3"/>
      <c r="EL351" s="3"/>
      <c r="EM351" s="3"/>
      <c r="EN351" s="3"/>
      <c r="EO351" s="3"/>
      <c r="EP351" s="3"/>
      <c r="EQ351" s="3"/>
      <c r="ER351" s="3"/>
      <c r="ES351" s="3"/>
      <c r="ET351" s="3"/>
      <c r="EU351" s="3"/>
      <c r="EV351" s="3"/>
      <c r="EW351" s="3"/>
      <c r="EX351" s="3"/>
      <c r="EY351" s="3"/>
      <c r="EZ351" s="3"/>
      <c r="FA351" s="3"/>
      <c r="FB351" s="3"/>
      <c r="FC351" s="3"/>
      <c r="FD351" s="3"/>
      <c r="FE351" s="3"/>
      <c r="FF351" s="3"/>
      <c r="FG351" s="2"/>
      <c r="FH351" s="41"/>
      <c r="FI351" s="4"/>
      <c r="FJ351" s="4"/>
      <c r="FK351" s="4"/>
      <c r="FL351" s="4"/>
      <c r="FM351" s="4"/>
      <c r="FN351" s="4"/>
      <c r="FO351" s="4"/>
      <c r="FP351" s="13"/>
    </row>
    <row r="352" spans="1:172" s="5" customFormat="1" x14ac:dyDescent="0.25">
      <c r="A352" s="27"/>
      <c r="B352" s="27"/>
      <c r="C352" s="44"/>
      <c r="D352" s="285"/>
      <c r="E352" s="285"/>
      <c r="F352" s="285"/>
      <c r="G352" s="285"/>
      <c r="H352" s="285"/>
      <c r="I352" s="285"/>
      <c r="J352" s="285"/>
      <c r="K352" s="285"/>
      <c r="L352" s="285"/>
      <c r="M352" s="285"/>
      <c r="N352" s="285"/>
      <c r="O352" s="285"/>
      <c r="P352" s="285"/>
      <c r="Q352" s="285"/>
      <c r="R352" s="285"/>
      <c r="S352" s="285"/>
      <c r="T352" s="93"/>
      <c r="U352" s="3"/>
      <c r="V352" s="3"/>
      <c r="W352" s="3"/>
      <c r="X352" s="3"/>
      <c r="Y352" s="72"/>
      <c r="Z352" s="72"/>
      <c r="AA352" s="72"/>
      <c r="AB352" s="72"/>
      <c r="AC352" s="44"/>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c r="BM352" s="3"/>
      <c r="BN352" s="3"/>
      <c r="BO352" s="3"/>
      <c r="BP352" s="3"/>
      <c r="BQ352" s="3"/>
      <c r="BR352" s="3"/>
      <c r="BS352" s="3"/>
      <c r="BT352" s="3"/>
      <c r="BU352" s="3"/>
      <c r="BV352" s="3"/>
      <c r="BW352" s="3"/>
      <c r="BX352" s="3"/>
      <c r="BY352" s="3"/>
      <c r="BZ352" s="3"/>
      <c r="CA352" s="3"/>
      <c r="CB352" s="3"/>
      <c r="CC352" s="3"/>
      <c r="CD352" s="3"/>
      <c r="CE352" s="3"/>
      <c r="CF352" s="3"/>
      <c r="CG352" s="3"/>
      <c r="CH352" s="3"/>
      <c r="CI352" s="3"/>
      <c r="CJ352" s="3"/>
      <c r="CK352" s="3"/>
      <c r="CL352" s="3"/>
      <c r="CM352" s="3"/>
      <c r="CN352" s="3"/>
      <c r="CO352" s="3"/>
      <c r="CP352" s="3"/>
      <c r="CQ352" s="3"/>
      <c r="CR352" s="3"/>
      <c r="CS352" s="3"/>
      <c r="CT352" s="3"/>
      <c r="CU352" s="3"/>
      <c r="CV352" s="3"/>
      <c r="CW352" s="3"/>
      <c r="CX352" s="3"/>
      <c r="CY352" s="3"/>
      <c r="CZ352" s="3"/>
      <c r="DA352" s="3"/>
      <c r="DB352" s="3"/>
      <c r="DC352" s="3"/>
      <c r="DD352" s="3"/>
      <c r="DE352" s="3"/>
      <c r="DF352" s="3"/>
      <c r="DG352" s="3"/>
      <c r="DH352" s="3"/>
      <c r="DI352" s="3"/>
      <c r="DJ352" s="3"/>
      <c r="DK352" s="3"/>
      <c r="DL352" s="3"/>
      <c r="DM352" s="3"/>
      <c r="DN352" s="3"/>
      <c r="DO352" s="3"/>
      <c r="DP352" s="3"/>
      <c r="DQ352" s="3"/>
      <c r="DR352" s="3"/>
      <c r="DS352" s="3"/>
      <c r="DT352" s="3"/>
      <c r="DU352" s="3"/>
      <c r="DV352" s="3"/>
      <c r="DW352" s="3"/>
      <c r="DX352" s="3"/>
      <c r="DY352" s="3"/>
      <c r="DZ352" s="3"/>
      <c r="EA352" s="3"/>
      <c r="EB352" s="3"/>
      <c r="EC352" s="3"/>
      <c r="ED352" s="3"/>
      <c r="EE352" s="3"/>
      <c r="EF352" s="3"/>
      <c r="EG352" s="3"/>
      <c r="EH352" s="3"/>
      <c r="EI352" s="3"/>
      <c r="EJ352" s="3"/>
      <c r="EK352" s="3"/>
      <c r="EL352" s="3"/>
      <c r="EM352" s="3"/>
      <c r="EN352" s="3"/>
      <c r="EO352" s="3"/>
      <c r="EP352" s="3"/>
      <c r="EQ352" s="3"/>
      <c r="ER352" s="3"/>
      <c r="ES352" s="3"/>
      <c r="ET352" s="3"/>
      <c r="EU352" s="3"/>
      <c r="EV352" s="3"/>
      <c r="EW352" s="3"/>
      <c r="EX352" s="3"/>
      <c r="EY352" s="3"/>
      <c r="EZ352" s="3"/>
      <c r="FA352" s="3"/>
      <c r="FB352" s="3"/>
      <c r="FC352" s="3"/>
      <c r="FD352" s="3"/>
      <c r="FE352" s="3"/>
      <c r="FF352" s="3"/>
      <c r="FG352" s="2"/>
      <c r="FH352" s="41"/>
      <c r="FI352" s="4"/>
      <c r="FJ352" s="4"/>
      <c r="FK352" s="4"/>
      <c r="FL352" s="4"/>
      <c r="FM352" s="4"/>
      <c r="FN352" s="4"/>
      <c r="FO352" s="4"/>
      <c r="FP352" s="13"/>
    </row>
    <row r="353" spans="1:172" s="5" customFormat="1" x14ac:dyDescent="0.25">
      <c r="A353" s="27"/>
      <c r="B353" s="27"/>
      <c r="C353" s="44"/>
      <c r="D353" s="285"/>
      <c r="E353" s="285"/>
      <c r="F353" s="285"/>
      <c r="G353" s="285"/>
      <c r="H353" s="285"/>
      <c r="I353" s="285"/>
      <c r="J353" s="285"/>
      <c r="K353" s="285"/>
      <c r="L353" s="285"/>
      <c r="M353" s="285"/>
      <c r="N353" s="285"/>
      <c r="O353" s="285"/>
      <c r="P353" s="285"/>
      <c r="Q353" s="285"/>
      <c r="R353" s="285"/>
      <c r="S353" s="285"/>
      <c r="T353" s="93"/>
      <c r="U353" s="3"/>
      <c r="V353" s="3"/>
      <c r="W353" s="3"/>
      <c r="X353" s="3"/>
      <c r="Y353" s="72"/>
      <c r="Z353" s="72"/>
      <c r="AA353" s="72"/>
      <c r="AB353" s="72"/>
      <c r="AC353" s="44"/>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c r="BM353" s="3"/>
      <c r="BN353" s="3"/>
      <c r="BO353" s="3"/>
      <c r="BP353" s="3"/>
      <c r="BQ353" s="3"/>
      <c r="BR353" s="3"/>
      <c r="BS353" s="3"/>
      <c r="BT353" s="3"/>
      <c r="BU353" s="3"/>
      <c r="BV353" s="3"/>
      <c r="BW353" s="3"/>
      <c r="BX353" s="3"/>
      <c r="BY353" s="3"/>
      <c r="BZ353" s="3"/>
      <c r="CA353" s="3"/>
      <c r="CB353" s="3"/>
      <c r="CC353" s="3"/>
      <c r="CD353" s="3"/>
      <c r="CE353" s="3"/>
      <c r="CF353" s="3"/>
      <c r="CG353" s="3"/>
      <c r="CH353" s="3"/>
      <c r="CI353" s="3"/>
      <c r="CJ353" s="3"/>
      <c r="CK353" s="3"/>
      <c r="CL353" s="3"/>
      <c r="CM353" s="3"/>
      <c r="CN353" s="3"/>
      <c r="CO353" s="3"/>
      <c r="CP353" s="3"/>
      <c r="CQ353" s="3"/>
      <c r="CR353" s="3"/>
      <c r="CS353" s="3"/>
      <c r="CT353" s="3"/>
      <c r="CU353" s="3"/>
      <c r="CV353" s="3"/>
      <c r="CW353" s="3"/>
      <c r="CX353" s="3"/>
      <c r="CY353" s="3"/>
      <c r="CZ353" s="3"/>
      <c r="DA353" s="3"/>
      <c r="DB353" s="3"/>
      <c r="DC353" s="3"/>
      <c r="DD353" s="3"/>
      <c r="DE353" s="3"/>
      <c r="DF353" s="3"/>
      <c r="DG353" s="3"/>
      <c r="DH353" s="3"/>
      <c r="DI353" s="3"/>
      <c r="DJ353" s="3"/>
      <c r="DK353" s="3"/>
      <c r="DL353" s="3"/>
      <c r="DM353" s="3"/>
      <c r="DN353" s="3"/>
      <c r="DO353" s="3"/>
      <c r="DP353" s="3"/>
      <c r="DQ353" s="3"/>
      <c r="DR353" s="3"/>
      <c r="DS353" s="3"/>
      <c r="DT353" s="3"/>
      <c r="DU353" s="3"/>
      <c r="DV353" s="3"/>
      <c r="DW353" s="3"/>
      <c r="DX353" s="3"/>
      <c r="DY353" s="3"/>
      <c r="DZ353" s="3"/>
      <c r="EA353" s="3"/>
      <c r="EB353" s="3"/>
      <c r="EC353" s="3"/>
      <c r="ED353" s="3"/>
      <c r="EE353" s="3"/>
      <c r="EF353" s="3"/>
      <c r="EG353" s="3"/>
      <c r="EH353" s="3"/>
      <c r="EI353" s="3"/>
      <c r="EJ353" s="3"/>
      <c r="EK353" s="3"/>
      <c r="EL353" s="3"/>
      <c r="EM353" s="3"/>
      <c r="EN353" s="3"/>
      <c r="EO353" s="3"/>
      <c r="EP353" s="3"/>
      <c r="EQ353" s="3"/>
      <c r="ER353" s="3"/>
      <c r="ES353" s="3"/>
      <c r="ET353" s="3"/>
      <c r="EU353" s="3"/>
      <c r="EV353" s="3"/>
      <c r="EW353" s="3"/>
      <c r="EX353" s="3"/>
      <c r="EY353" s="3"/>
      <c r="EZ353" s="3"/>
      <c r="FA353" s="3"/>
      <c r="FB353" s="3"/>
      <c r="FC353" s="3"/>
      <c r="FD353" s="3"/>
      <c r="FE353" s="3"/>
      <c r="FF353" s="3"/>
      <c r="FG353" s="2"/>
      <c r="FH353" s="41"/>
      <c r="FI353" s="4"/>
      <c r="FJ353" s="4"/>
      <c r="FK353" s="4"/>
      <c r="FL353" s="4"/>
      <c r="FM353" s="4"/>
      <c r="FN353" s="4"/>
      <c r="FO353" s="4"/>
      <c r="FP353" s="13"/>
    </row>
    <row r="354" spans="1:172" s="5" customFormat="1" x14ac:dyDescent="0.25">
      <c r="A354" s="27"/>
      <c r="B354" s="27"/>
      <c r="C354" s="44"/>
      <c r="D354" s="285"/>
      <c r="E354" s="285"/>
      <c r="F354" s="285"/>
      <c r="G354" s="285"/>
      <c r="H354" s="285"/>
      <c r="I354" s="285"/>
      <c r="J354" s="285"/>
      <c r="K354" s="285"/>
      <c r="L354" s="285"/>
      <c r="M354" s="285"/>
      <c r="N354" s="285"/>
      <c r="O354" s="285"/>
      <c r="P354" s="285"/>
      <c r="Q354" s="285"/>
      <c r="R354" s="285"/>
      <c r="S354" s="285"/>
      <c r="T354" s="93"/>
      <c r="U354" s="3"/>
      <c r="V354" s="3"/>
      <c r="W354" s="3"/>
      <c r="X354" s="3"/>
      <c r="Y354" s="72"/>
      <c r="Z354" s="72"/>
      <c r="AA354" s="72"/>
      <c r="AB354" s="72"/>
      <c r="AC354" s="44"/>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c r="BM354" s="3"/>
      <c r="BN354" s="3"/>
      <c r="BO354" s="3"/>
      <c r="BP354" s="3"/>
      <c r="BQ354" s="3"/>
      <c r="BR354" s="3"/>
      <c r="BS354" s="3"/>
      <c r="BT354" s="3"/>
      <c r="BU354" s="3"/>
      <c r="BV354" s="3"/>
      <c r="BW354" s="3"/>
      <c r="BX354" s="3"/>
      <c r="BY354" s="3"/>
      <c r="BZ354" s="3"/>
      <c r="CA354" s="3"/>
      <c r="CB354" s="3"/>
      <c r="CC354" s="3"/>
      <c r="CD354" s="3"/>
      <c r="CE354" s="3"/>
      <c r="CF354" s="3"/>
      <c r="CG354" s="3"/>
      <c r="CH354" s="3"/>
      <c r="CI354" s="3"/>
      <c r="CJ354" s="3"/>
      <c r="CK354" s="3"/>
      <c r="CL354" s="3"/>
      <c r="CM354" s="3"/>
      <c r="CN354" s="3"/>
      <c r="CO354" s="3"/>
      <c r="CP354" s="3"/>
      <c r="CQ354" s="3"/>
      <c r="CR354" s="3"/>
      <c r="CS354" s="3"/>
      <c r="CT354" s="3"/>
      <c r="CU354" s="3"/>
      <c r="CV354" s="3"/>
      <c r="CW354" s="3"/>
      <c r="CX354" s="3"/>
      <c r="CY354" s="3"/>
      <c r="CZ354" s="3"/>
      <c r="DA354" s="3"/>
      <c r="DB354" s="3"/>
      <c r="DC354" s="3"/>
      <c r="DD354" s="3"/>
      <c r="DE354" s="3"/>
      <c r="DF354" s="3"/>
      <c r="DG354" s="3"/>
      <c r="DH354" s="3"/>
      <c r="DI354" s="3"/>
      <c r="DJ354" s="3"/>
      <c r="DK354" s="3"/>
      <c r="DL354" s="3"/>
      <c r="DM354" s="3"/>
      <c r="DN354" s="3"/>
      <c r="DO354" s="3"/>
      <c r="DP354" s="3"/>
      <c r="DQ354" s="3"/>
      <c r="DR354" s="3"/>
      <c r="DS354" s="3"/>
      <c r="DT354" s="3"/>
      <c r="DU354" s="3"/>
      <c r="DV354" s="3"/>
      <c r="DW354" s="3"/>
      <c r="DX354" s="3"/>
      <c r="DY354" s="3"/>
      <c r="DZ354" s="3"/>
      <c r="EA354" s="3"/>
      <c r="EB354" s="3"/>
      <c r="EC354" s="3"/>
      <c r="ED354" s="3"/>
      <c r="EE354" s="3"/>
      <c r="EF354" s="3"/>
      <c r="EG354" s="3"/>
      <c r="EH354" s="3"/>
      <c r="EI354" s="3"/>
      <c r="EJ354" s="3"/>
      <c r="EK354" s="3"/>
      <c r="EL354" s="3"/>
      <c r="EM354" s="3"/>
      <c r="EN354" s="3"/>
      <c r="EO354" s="3"/>
      <c r="EP354" s="3"/>
      <c r="EQ354" s="3"/>
      <c r="ER354" s="3"/>
      <c r="ES354" s="3"/>
      <c r="ET354" s="3"/>
      <c r="EU354" s="3"/>
      <c r="EV354" s="3"/>
      <c r="EW354" s="3"/>
      <c r="EX354" s="3"/>
      <c r="EY354" s="3"/>
      <c r="EZ354" s="3"/>
      <c r="FA354" s="3"/>
      <c r="FB354" s="3"/>
      <c r="FC354" s="3"/>
      <c r="FD354" s="3"/>
      <c r="FE354" s="3"/>
      <c r="FF354" s="3"/>
      <c r="FG354" s="2"/>
      <c r="FH354" s="41"/>
      <c r="FI354" s="4"/>
      <c r="FJ354" s="4"/>
      <c r="FK354" s="4"/>
      <c r="FL354" s="4"/>
      <c r="FM354" s="4"/>
      <c r="FN354" s="4"/>
      <c r="FO354" s="4"/>
      <c r="FP354" s="13"/>
    </row>
    <row r="355" spans="1:172" s="5" customFormat="1" x14ac:dyDescent="0.25">
      <c r="A355" s="27"/>
      <c r="B355" s="27"/>
      <c r="C355" s="44"/>
      <c r="D355" s="285"/>
      <c r="E355" s="285"/>
      <c r="F355" s="285"/>
      <c r="G355" s="285"/>
      <c r="H355" s="285"/>
      <c r="I355" s="285"/>
      <c r="J355" s="285"/>
      <c r="K355" s="285"/>
      <c r="L355" s="285"/>
      <c r="M355" s="285"/>
      <c r="N355" s="285"/>
      <c r="O355" s="285"/>
      <c r="P355" s="285"/>
      <c r="Q355" s="285"/>
      <c r="R355" s="285"/>
      <c r="S355" s="285"/>
      <c r="T355" s="93"/>
      <c r="U355" s="3"/>
      <c r="V355" s="3"/>
      <c r="W355" s="3"/>
      <c r="X355" s="3"/>
      <c r="Y355" s="72"/>
      <c r="Z355" s="72"/>
      <c r="AA355" s="72"/>
      <c r="AB355" s="72"/>
      <c r="AC355" s="44"/>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c r="BM355" s="3"/>
      <c r="BN355" s="3"/>
      <c r="BO355" s="3"/>
      <c r="BP355" s="3"/>
      <c r="BQ355" s="3"/>
      <c r="BR355" s="3"/>
      <c r="BS355" s="3"/>
      <c r="BT355" s="3"/>
      <c r="BU355" s="3"/>
      <c r="BV355" s="3"/>
      <c r="BW355" s="3"/>
      <c r="BX355" s="3"/>
      <c r="BY355" s="3"/>
      <c r="BZ355" s="3"/>
      <c r="CA355" s="3"/>
      <c r="CB355" s="3"/>
      <c r="CC355" s="3"/>
      <c r="CD355" s="3"/>
      <c r="CE355" s="3"/>
      <c r="CF355" s="3"/>
      <c r="CG355" s="3"/>
      <c r="CH355" s="3"/>
      <c r="CI355" s="3"/>
      <c r="CJ355" s="3"/>
      <c r="CK355" s="3"/>
      <c r="CL355" s="3"/>
      <c r="CM355" s="3"/>
      <c r="CN355" s="3"/>
      <c r="CO355" s="3"/>
      <c r="CP355" s="3"/>
      <c r="CQ355" s="3"/>
      <c r="CR355" s="3"/>
      <c r="CS355" s="3"/>
      <c r="CT355" s="3"/>
      <c r="CU355" s="3"/>
      <c r="CV355" s="3"/>
      <c r="CW355" s="3"/>
      <c r="CX355" s="3"/>
      <c r="CY355" s="3"/>
      <c r="CZ355" s="3"/>
      <c r="DA355" s="3"/>
      <c r="DB355" s="3"/>
      <c r="DC355" s="3"/>
      <c r="DD355" s="3"/>
      <c r="DE355" s="3"/>
      <c r="DF355" s="3"/>
      <c r="DG355" s="3"/>
      <c r="DH355" s="3"/>
      <c r="DI355" s="3"/>
      <c r="DJ355" s="3"/>
      <c r="DK355" s="3"/>
      <c r="DL355" s="3"/>
      <c r="DM355" s="3"/>
      <c r="DN355" s="3"/>
      <c r="DO355" s="3"/>
      <c r="DP355" s="3"/>
      <c r="DQ355" s="3"/>
      <c r="DR355" s="3"/>
      <c r="DS355" s="3"/>
      <c r="DT355" s="3"/>
      <c r="DU355" s="3"/>
      <c r="DV355" s="3"/>
      <c r="DW355" s="3"/>
      <c r="DX355" s="3"/>
      <c r="DY355" s="3"/>
      <c r="DZ355" s="3"/>
      <c r="EA355" s="3"/>
      <c r="EB355" s="3"/>
      <c r="EC355" s="3"/>
      <c r="ED355" s="3"/>
      <c r="EE355" s="3"/>
      <c r="EF355" s="3"/>
      <c r="EG355" s="3"/>
      <c r="EH355" s="3"/>
      <c r="EI355" s="3"/>
      <c r="EJ355" s="3"/>
      <c r="EK355" s="3"/>
      <c r="EL355" s="3"/>
      <c r="EM355" s="3"/>
      <c r="EN355" s="3"/>
      <c r="EO355" s="3"/>
      <c r="EP355" s="3"/>
      <c r="EQ355" s="3"/>
      <c r="ER355" s="3"/>
      <c r="ES355" s="3"/>
      <c r="ET355" s="3"/>
      <c r="EU355" s="3"/>
      <c r="EV355" s="3"/>
      <c r="EW355" s="3"/>
      <c r="EX355" s="3"/>
      <c r="EY355" s="3"/>
      <c r="EZ355" s="3"/>
      <c r="FA355" s="3"/>
      <c r="FB355" s="3"/>
      <c r="FC355" s="3"/>
      <c r="FD355" s="3"/>
      <c r="FE355" s="3"/>
      <c r="FF355" s="3"/>
      <c r="FG355" s="2"/>
      <c r="FH355" s="41"/>
      <c r="FI355" s="4"/>
      <c r="FJ355" s="4"/>
      <c r="FK355" s="4"/>
      <c r="FL355" s="4"/>
      <c r="FM355" s="4"/>
      <c r="FN355" s="4"/>
      <c r="FO355" s="4"/>
      <c r="FP355" s="13"/>
    </row>
    <row r="356" spans="1:172" s="5" customFormat="1" x14ac:dyDescent="0.25">
      <c r="A356" s="27"/>
      <c r="B356" s="27"/>
      <c r="C356" s="44"/>
      <c r="D356" s="285"/>
      <c r="E356" s="285"/>
      <c r="F356" s="285"/>
      <c r="G356" s="285"/>
      <c r="H356" s="285"/>
      <c r="I356" s="285"/>
      <c r="J356" s="285"/>
      <c r="K356" s="285"/>
      <c r="L356" s="285"/>
      <c r="M356" s="285"/>
      <c r="N356" s="285"/>
      <c r="O356" s="285"/>
      <c r="P356" s="285"/>
      <c r="Q356" s="285"/>
      <c r="R356" s="285"/>
      <c r="S356" s="285"/>
      <c r="T356" s="93"/>
      <c r="U356" s="3"/>
      <c r="V356" s="3"/>
      <c r="W356" s="3"/>
      <c r="X356" s="3"/>
      <c r="Y356" s="72"/>
      <c r="Z356" s="72"/>
      <c r="AA356" s="72"/>
      <c r="AB356" s="72"/>
      <c r="AC356" s="44"/>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c r="BM356" s="3"/>
      <c r="BN356" s="3"/>
      <c r="BO356" s="3"/>
      <c r="BP356" s="3"/>
      <c r="BQ356" s="3"/>
      <c r="BR356" s="3"/>
      <c r="BS356" s="3"/>
      <c r="BT356" s="3"/>
      <c r="BU356" s="3"/>
      <c r="BV356" s="3"/>
      <c r="BW356" s="3"/>
      <c r="BX356" s="3"/>
      <c r="BY356" s="3"/>
      <c r="BZ356" s="3"/>
      <c r="CA356" s="3"/>
      <c r="CB356" s="3"/>
      <c r="CC356" s="3"/>
      <c r="CD356" s="3"/>
      <c r="CE356" s="3"/>
      <c r="CF356" s="3"/>
      <c r="CG356" s="3"/>
      <c r="CH356" s="3"/>
      <c r="CI356" s="3"/>
      <c r="CJ356" s="3"/>
      <c r="CK356" s="3"/>
      <c r="CL356" s="3"/>
      <c r="CM356" s="3"/>
      <c r="CN356" s="3"/>
      <c r="CO356" s="3"/>
      <c r="CP356" s="3"/>
      <c r="CQ356" s="3"/>
      <c r="CR356" s="3"/>
      <c r="CS356" s="3"/>
      <c r="CT356" s="3"/>
      <c r="CU356" s="3"/>
      <c r="CV356" s="3"/>
      <c r="CW356" s="3"/>
      <c r="CX356" s="3"/>
      <c r="CY356" s="3"/>
      <c r="CZ356" s="3"/>
      <c r="DA356" s="3"/>
      <c r="DB356" s="3"/>
      <c r="DC356" s="3"/>
      <c r="DD356" s="3"/>
      <c r="DE356" s="3"/>
      <c r="DF356" s="3"/>
      <c r="DG356" s="3"/>
      <c r="DH356" s="3"/>
      <c r="DI356" s="3"/>
      <c r="DJ356" s="3"/>
      <c r="DK356" s="3"/>
      <c r="DL356" s="3"/>
      <c r="DM356" s="3"/>
      <c r="DN356" s="3"/>
      <c r="DO356" s="3"/>
      <c r="DP356" s="3"/>
      <c r="DQ356" s="3"/>
      <c r="DR356" s="3"/>
      <c r="DS356" s="3"/>
      <c r="DT356" s="3"/>
      <c r="DU356" s="3"/>
      <c r="DV356" s="3"/>
      <c r="DW356" s="3"/>
      <c r="DX356" s="3"/>
      <c r="DY356" s="3"/>
      <c r="DZ356" s="3"/>
      <c r="EA356" s="3"/>
      <c r="EB356" s="3"/>
      <c r="EC356" s="3"/>
      <c r="ED356" s="3"/>
      <c r="EE356" s="3"/>
      <c r="EF356" s="3"/>
      <c r="EG356" s="3"/>
      <c r="EH356" s="3"/>
      <c r="EI356" s="3"/>
      <c r="EJ356" s="3"/>
      <c r="EK356" s="3"/>
      <c r="EL356" s="3"/>
      <c r="EM356" s="3"/>
      <c r="EN356" s="3"/>
      <c r="EO356" s="3"/>
      <c r="EP356" s="3"/>
      <c r="EQ356" s="3"/>
      <c r="ER356" s="3"/>
      <c r="ES356" s="3"/>
      <c r="ET356" s="3"/>
      <c r="EU356" s="3"/>
      <c r="EV356" s="3"/>
      <c r="EW356" s="3"/>
      <c r="EX356" s="3"/>
      <c r="EY356" s="3"/>
      <c r="EZ356" s="3"/>
      <c r="FA356" s="3"/>
      <c r="FB356" s="3"/>
      <c r="FC356" s="3"/>
      <c r="FD356" s="3"/>
      <c r="FE356" s="3"/>
      <c r="FF356" s="3"/>
      <c r="FG356" s="2"/>
      <c r="FH356" s="41"/>
      <c r="FI356" s="4"/>
      <c r="FJ356" s="4"/>
      <c r="FK356" s="4"/>
      <c r="FL356" s="4"/>
      <c r="FM356" s="4"/>
      <c r="FN356" s="4"/>
      <c r="FO356" s="4"/>
      <c r="FP356" s="13"/>
    </row>
    <row r="357" spans="1:172" s="5" customFormat="1" x14ac:dyDescent="0.25">
      <c r="A357" s="27"/>
      <c r="B357" s="27"/>
      <c r="C357" s="44"/>
      <c r="D357" s="285"/>
      <c r="E357" s="285"/>
      <c r="F357" s="285"/>
      <c r="G357" s="285"/>
      <c r="H357" s="285"/>
      <c r="I357" s="285"/>
      <c r="J357" s="285"/>
      <c r="K357" s="285"/>
      <c r="L357" s="285"/>
      <c r="M357" s="285"/>
      <c r="N357" s="285"/>
      <c r="O357" s="285"/>
      <c r="P357" s="285"/>
      <c r="Q357" s="285"/>
      <c r="R357" s="285"/>
      <c r="S357" s="285"/>
      <c r="T357" s="93"/>
      <c r="U357" s="3"/>
      <c r="V357" s="3"/>
      <c r="W357" s="3"/>
      <c r="X357" s="3"/>
      <c r="Y357" s="72"/>
      <c r="Z357" s="72"/>
      <c r="AA357" s="72"/>
      <c r="AB357" s="72"/>
      <c r="AC357" s="44"/>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c r="BM357" s="3"/>
      <c r="BN357" s="3"/>
      <c r="BO357" s="3"/>
      <c r="BP357" s="3"/>
      <c r="BQ357" s="3"/>
      <c r="BR357" s="3"/>
      <c r="BS357" s="3"/>
      <c r="BT357" s="3"/>
      <c r="BU357" s="3"/>
      <c r="BV357" s="3"/>
      <c r="BW357" s="3"/>
      <c r="BX357" s="3"/>
      <c r="BY357" s="3"/>
      <c r="BZ357" s="3"/>
      <c r="CA357" s="3"/>
      <c r="CB357" s="3"/>
      <c r="CC357" s="3"/>
      <c r="CD357" s="3"/>
      <c r="CE357" s="3"/>
      <c r="CF357" s="3"/>
      <c r="CG357" s="3"/>
      <c r="CH357" s="3"/>
      <c r="CI357" s="3"/>
      <c r="CJ357" s="3"/>
      <c r="CK357" s="3"/>
      <c r="CL357" s="3"/>
      <c r="CM357" s="3"/>
      <c r="CN357" s="3"/>
      <c r="CO357" s="3"/>
      <c r="CP357" s="3"/>
      <c r="CQ357" s="3"/>
      <c r="CR357" s="3"/>
      <c r="CS357" s="3"/>
      <c r="CT357" s="3"/>
      <c r="CU357" s="3"/>
      <c r="CV357" s="3"/>
      <c r="CW357" s="3"/>
      <c r="CX357" s="3"/>
      <c r="CY357" s="3"/>
      <c r="CZ357" s="3"/>
      <c r="DA357" s="3"/>
      <c r="DB357" s="3"/>
      <c r="DC357" s="3"/>
      <c r="DD357" s="3"/>
      <c r="DE357" s="3"/>
      <c r="DF357" s="3"/>
      <c r="DG357" s="3"/>
      <c r="DH357" s="3"/>
      <c r="DI357" s="3"/>
      <c r="DJ357" s="3"/>
      <c r="DK357" s="3"/>
      <c r="DL357" s="3"/>
      <c r="DM357" s="3"/>
      <c r="DN357" s="3"/>
      <c r="DO357" s="3"/>
      <c r="DP357" s="3"/>
      <c r="DQ357" s="3"/>
      <c r="DR357" s="3"/>
      <c r="DS357" s="3"/>
      <c r="DT357" s="3"/>
      <c r="DU357" s="3"/>
      <c r="DV357" s="3"/>
      <c r="DW357" s="3"/>
      <c r="DX357" s="3"/>
      <c r="DY357" s="3"/>
      <c r="DZ357" s="3"/>
      <c r="EA357" s="3"/>
      <c r="EB357" s="3"/>
      <c r="EC357" s="3"/>
      <c r="ED357" s="3"/>
      <c r="EE357" s="3"/>
      <c r="EF357" s="3"/>
      <c r="EG357" s="3"/>
      <c r="EH357" s="3"/>
      <c r="EI357" s="3"/>
      <c r="EJ357" s="3"/>
      <c r="EK357" s="3"/>
      <c r="EL357" s="3"/>
      <c r="EM357" s="3"/>
      <c r="EN357" s="3"/>
      <c r="EO357" s="3"/>
      <c r="EP357" s="3"/>
      <c r="EQ357" s="3"/>
      <c r="ER357" s="3"/>
      <c r="ES357" s="3"/>
      <c r="ET357" s="3"/>
      <c r="EU357" s="3"/>
      <c r="EV357" s="3"/>
      <c r="EW357" s="3"/>
      <c r="EX357" s="3"/>
      <c r="EY357" s="3"/>
      <c r="EZ357" s="3"/>
      <c r="FA357" s="3"/>
      <c r="FB357" s="3"/>
      <c r="FC357" s="3"/>
      <c r="FD357" s="3"/>
      <c r="FE357" s="3"/>
      <c r="FF357" s="3"/>
      <c r="FG357" s="2"/>
      <c r="FH357" s="41"/>
      <c r="FI357" s="4"/>
      <c r="FJ357" s="4"/>
      <c r="FK357" s="4"/>
      <c r="FL357" s="4"/>
      <c r="FM357" s="4"/>
      <c r="FN357" s="4"/>
      <c r="FO357" s="4"/>
      <c r="FP357" s="13"/>
    </row>
    <row r="358" spans="1:172" s="5" customFormat="1" x14ac:dyDescent="0.25">
      <c r="A358" s="27"/>
      <c r="B358" s="27"/>
      <c r="C358" s="44"/>
      <c r="D358" s="285"/>
      <c r="E358" s="285"/>
      <c r="F358" s="285"/>
      <c r="G358" s="285"/>
      <c r="H358" s="285"/>
      <c r="I358" s="285"/>
      <c r="J358" s="285"/>
      <c r="K358" s="285"/>
      <c r="L358" s="285"/>
      <c r="M358" s="285"/>
      <c r="N358" s="285"/>
      <c r="O358" s="285"/>
      <c r="P358" s="285"/>
      <c r="Q358" s="285"/>
      <c r="R358" s="285"/>
      <c r="S358" s="285"/>
      <c r="T358" s="93"/>
      <c r="U358" s="3"/>
      <c r="V358" s="3"/>
      <c r="W358" s="3"/>
      <c r="X358" s="3"/>
      <c r="Y358" s="72"/>
      <c r="Z358" s="72"/>
      <c r="AA358" s="72"/>
      <c r="AB358" s="72"/>
      <c r="AC358" s="44"/>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c r="BM358" s="3"/>
      <c r="BN358" s="3"/>
      <c r="BO358" s="3"/>
      <c r="BP358" s="3"/>
      <c r="BQ358" s="3"/>
      <c r="BR358" s="3"/>
      <c r="BS358" s="3"/>
      <c r="BT358" s="3"/>
      <c r="BU358" s="3"/>
      <c r="BV358" s="3"/>
      <c r="BW358" s="3"/>
      <c r="BX358" s="3"/>
      <c r="BY358" s="3"/>
      <c r="BZ358" s="3"/>
      <c r="CA358" s="3"/>
      <c r="CB358" s="3"/>
      <c r="CC358" s="3"/>
      <c r="CD358" s="3"/>
      <c r="CE358" s="3"/>
      <c r="CF358" s="3"/>
      <c r="CG358" s="3"/>
      <c r="CH358" s="3"/>
      <c r="CI358" s="3"/>
      <c r="CJ358" s="3"/>
      <c r="CK358" s="3"/>
      <c r="CL358" s="3"/>
      <c r="CM358" s="3"/>
      <c r="CN358" s="3"/>
      <c r="CO358" s="3"/>
      <c r="CP358" s="3"/>
      <c r="CQ358" s="3"/>
      <c r="CR358" s="3"/>
      <c r="CS358" s="3"/>
      <c r="CT358" s="3"/>
      <c r="CU358" s="3"/>
      <c r="CV358" s="3"/>
      <c r="CW358" s="3"/>
      <c r="CX358" s="3"/>
      <c r="CY358" s="3"/>
      <c r="CZ358" s="3"/>
      <c r="DA358" s="3"/>
      <c r="DB358" s="3"/>
      <c r="DC358" s="3"/>
      <c r="DD358" s="3"/>
      <c r="DE358" s="3"/>
      <c r="DF358" s="3"/>
      <c r="DG358" s="3"/>
      <c r="DH358" s="3"/>
      <c r="DI358" s="3"/>
      <c r="DJ358" s="3"/>
      <c r="DK358" s="3"/>
      <c r="DL358" s="3"/>
      <c r="DM358" s="3"/>
      <c r="DN358" s="3"/>
      <c r="DO358" s="3"/>
      <c r="DP358" s="3"/>
      <c r="DQ358" s="3"/>
      <c r="DR358" s="3"/>
      <c r="DS358" s="3"/>
      <c r="DT358" s="3"/>
      <c r="DU358" s="3"/>
      <c r="DV358" s="3"/>
      <c r="DW358" s="3"/>
      <c r="DX358" s="3"/>
      <c r="DY358" s="3"/>
      <c r="DZ358" s="3"/>
      <c r="EA358" s="3"/>
      <c r="EB358" s="3"/>
      <c r="EC358" s="3"/>
      <c r="ED358" s="3"/>
      <c r="EE358" s="3"/>
      <c r="EF358" s="3"/>
      <c r="EG358" s="3"/>
      <c r="EH358" s="3"/>
      <c r="EI358" s="3"/>
      <c r="EJ358" s="3"/>
      <c r="EK358" s="3"/>
      <c r="EL358" s="3"/>
      <c r="EM358" s="3"/>
      <c r="EN358" s="3"/>
      <c r="EO358" s="3"/>
      <c r="EP358" s="3"/>
      <c r="EQ358" s="3"/>
      <c r="ER358" s="3"/>
      <c r="ES358" s="3"/>
      <c r="ET358" s="3"/>
      <c r="EU358" s="3"/>
      <c r="EV358" s="3"/>
      <c r="EW358" s="3"/>
      <c r="EX358" s="3"/>
      <c r="EY358" s="3"/>
      <c r="EZ358" s="3"/>
      <c r="FA358" s="3"/>
      <c r="FB358" s="3"/>
      <c r="FC358" s="3"/>
      <c r="FD358" s="3"/>
      <c r="FE358" s="3"/>
      <c r="FF358" s="3"/>
      <c r="FG358" s="2"/>
      <c r="FH358" s="41"/>
      <c r="FI358" s="4"/>
      <c r="FJ358" s="4"/>
      <c r="FK358" s="4"/>
      <c r="FL358" s="4"/>
      <c r="FM358" s="4"/>
      <c r="FN358" s="4"/>
      <c r="FO358" s="4"/>
      <c r="FP358" s="13"/>
    </row>
    <row r="359" spans="1:172" s="5" customFormat="1" x14ac:dyDescent="0.25">
      <c r="A359" s="27"/>
      <c r="B359" s="27"/>
      <c r="C359" s="44"/>
      <c r="D359" s="285"/>
      <c r="E359" s="285"/>
      <c r="F359" s="285"/>
      <c r="G359" s="285"/>
      <c r="H359" s="285"/>
      <c r="I359" s="285"/>
      <c r="J359" s="285"/>
      <c r="K359" s="285"/>
      <c r="L359" s="285"/>
      <c r="M359" s="285"/>
      <c r="N359" s="285"/>
      <c r="O359" s="285"/>
      <c r="P359" s="285"/>
      <c r="Q359" s="285"/>
      <c r="R359" s="285"/>
      <c r="S359" s="285"/>
      <c r="T359" s="93"/>
      <c r="U359" s="3"/>
      <c r="V359" s="3"/>
      <c r="W359" s="3"/>
      <c r="X359" s="3"/>
      <c r="Y359" s="72"/>
      <c r="Z359" s="72"/>
      <c r="AA359" s="72"/>
      <c r="AB359" s="72"/>
      <c r="AC359" s="44"/>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c r="BM359" s="3"/>
      <c r="BN359" s="3"/>
      <c r="BO359" s="3"/>
      <c r="BP359" s="3"/>
      <c r="BQ359" s="3"/>
      <c r="BR359" s="3"/>
      <c r="BS359" s="3"/>
      <c r="BT359" s="3"/>
      <c r="BU359" s="3"/>
      <c r="BV359" s="3"/>
      <c r="BW359" s="3"/>
      <c r="BX359" s="3"/>
      <c r="BY359" s="3"/>
      <c r="BZ359" s="3"/>
      <c r="CA359" s="3"/>
      <c r="CB359" s="3"/>
      <c r="CC359" s="3"/>
      <c r="CD359" s="3"/>
      <c r="CE359" s="3"/>
      <c r="CF359" s="3"/>
      <c r="CG359" s="3"/>
      <c r="CH359" s="3"/>
      <c r="CI359" s="3"/>
      <c r="CJ359" s="3"/>
      <c r="CK359" s="3"/>
      <c r="CL359" s="3"/>
      <c r="CM359" s="3"/>
      <c r="CN359" s="3"/>
      <c r="CO359" s="3"/>
      <c r="CP359" s="3"/>
      <c r="CQ359" s="3"/>
      <c r="CR359" s="3"/>
      <c r="CS359" s="3"/>
      <c r="CT359" s="3"/>
      <c r="CU359" s="3"/>
      <c r="CV359" s="3"/>
      <c r="CW359" s="3"/>
      <c r="CX359" s="3"/>
      <c r="CY359" s="3"/>
      <c r="CZ359" s="3"/>
      <c r="DA359" s="3"/>
      <c r="DB359" s="3"/>
      <c r="DC359" s="3"/>
      <c r="DD359" s="3"/>
      <c r="DE359" s="3"/>
      <c r="DF359" s="3"/>
      <c r="DG359" s="3"/>
      <c r="DH359" s="3"/>
      <c r="DI359" s="3"/>
      <c r="DJ359" s="3"/>
      <c r="DK359" s="3"/>
      <c r="DL359" s="3"/>
      <c r="DM359" s="3"/>
      <c r="DN359" s="3"/>
      <c r="DO359" s="3"/>
      <c r="DP359" s="3"/>
      <c r="DQ359" s="3"/>
      <c r="DR359" s="3"/>
      <c r="DS359" s="3"/>
      <c r="DT359" s="3"/>
      <c r="DU359" s="3"/>
      <c r="DV359" s="3"/>
      <c r="DW359" s="3"/>
      <c r="DX359" s="3"/>
      <c r="DY359" s="3"/>
      <c r="DZ359" s="3"/>
      <c r="EA359" s="3"/>
      <c r="EB359" s="3"/>
      <c r="EC359" s="3"/>
      <c r="ED359" s="3"/>
      <c r="EE359" s="3"/>
      <c r="EF359" s="3"/>
      <c r="EG359" s="3"/>
      <c r="EH359" s="3"/>
      <c r="EI359" s="3"/>
      <c r="EJ359" s="3"/>
      <c r="EK359" s="3"/>
      <c r="EL359" s="3"/>
      <c r="EM359" s="3"/>
      <c r="EN359" s="3"/>
      <c r="EO359" s="3"/>
      <c r="EP359" s="3"/>
      <c r="EQ359" s="3"/>
      <c r="ER359" s="3"/>
      <c r="ES359" s="3"/>
      <c r="ET359" s="3"/>
      <c r="EU359" s="3"/>
      <c r="EV359" s="3"/>
      <c r="EW359" s="3"/>
      <c r="EX359" s="3"/>
      <c r="EY359" s="3"/>
      <c r="EZ359" s="3"/>
      <c r="FA359" s="3"/>
      <c r="FB359" s="3"/>
      <c r="FC359" s="3"/>
      <c r="FD359" s="3"/>
      <c r="FE359" s="3"/>
      <c r="FF359" s="3"/>
      <c r="FG359" s="2"/>
      <c r="FH359" s="41"/>
      <c r="FI359" s="4"/>
      <c r="FJ359" s="4"/>
      <c r="FK359" s="4"/>
      <c r="FL359" s="4"/>
      <c r="FM359" s="4"/>
      <c r="FN359" s="4"/>
      <c r="FO359" s="4"/>
      <c r="FP359" s="13"/>
    </row>
    <row r="360" spans="1:172" s="5" customFormat="1" x14ac:dyDescent="0.25">
      <c r="A360" s="27"/>
      <c r="B360" s="27"/>
      <c r="C360" s="44"/>
      <c r="D360" s="285"/>
      <c r="E360" s="285"/>
      <c r="F360" s="285"/>
      <c r="G360" s="285"/>
      <c r="H360" s="285"/>
      <c r="I360" s="285"/>
      <c r="J360" s="285"/>
      <c r="K360" s="285"/>
      <c r="L360" s="285"/>
      <c r="M360" s="285"/>
      <c r="N360" s="285"/>
      <c r="O360" s="285"/>
      <c r="P360" s="285"/>
      <c r="Q360" s="285"/>
      <c r="R360" s="285"/>
      <c r="S360" s="285"/>
      <c r="T360" s="93"/>
      <c r="U360" s="3"/>
      <c r="V360" s="3"/>
      <c r="W360" s="3"/>
      <c r="X360" s="3"/>
      <c r="Y360" s="72"/>
      <c r="Z360" s="72"/>
      <c r="AA360" s="72"/>
      <c r="AB360" s="72"/>
      <c r="AC360" s="44"/>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c r="BM360" s="3"/>
      <c r="BN360" s="3"/>
      <c r="BO360" s="3"/>
      <c r="BP360" s="3"/>
      <c r="BQ360" s="3"/>
      <c r="BR360" s="3"/>
      <c r="BS360" s="3"/>
      <c r="BT360" s="3"/>
      <c r="BU360" s="3"/>
      <c r="BV360" s="3"/>
      <c r="BW360" s="3"/>
      <c r="BX360" s="3"/>
      <c r="BY360" s="3"/>
      <c r="BZ360" s="3"/>
      <c r="CA360" s="3"/>
      <c r="CB360" s="3"/>
      <c r="CC360" s="3"/>
      <c r="CD360" s="3"/>
      <c r="CE360" s="3"/>
      <c r="CF360" s="3"/>
      <c r="CG360" s="3"/>
      <c r="CH360" s="3"/>
      <c r="CI360" s="3"/>
      <c r="CJ360" s="3"/>
      <c r="CK360" s="3"/>
      <c r="CL360" s="3"/>
      <c r="CM360" s="3"/>
      <c r="CN360" s="3"/>
      <c r="CO360" s="3"/>
      <c r="CP360" s="3"/>
      <c r="CQ360" s="3"/>
      <c r="CR360" s="3"/>
      <c r="CS360" s="3"/>
      <c r="CT360" s="3"/>
      <c r="CU360" s="3"/>
      <c r="CV360" s="3"/>
      <c r="CW360" s="3"/>
      <c r="CX360" s="3"/>
      <c r="CY360" s="3"/>
      <c r="CZ360" s="3"/>
      <c r="DA360" s="3"/>
      <c r="DB360" s="3"/>
      <c r="DC360" s="3"/>
      <c r="DD360" s="3"/>
      <c r="DE360" s="3"/>
      <c r="DF360" s="3"/>
      <c r="DG360" s="3"/>
      <c r="DH360" s="3"/>
      <c r="DI360" s="3"/>
      <c r="DJ360" s="3"/>
      <c r="DK360" s="3"/>
      <c r="DL360" s="3"/>
      <c r="DM360" s="3"/>
      <c r="DN360" s="3"/>
      <c r="DO360" s="3"/>
      <c r="DP360" s="3"/>
      <c r="DQ360" s="3"/>
      <c r="DR360" s="3"/>
      <c r="DS360" s="3"/>
      <c r="DT360" s="3"/>
      <c r="DU360" s="3"/>
      <c r="DV360" s="3"/>
      <c r="DW360" s="3"/>
      <c r="DX360" s="3"/>
      <c r="DY360" s="3"/>
      <c r="DZ360" s="3"/>
      <c r="EA360" s="3"/>
      <c r="EB360" s="3"/>
      <c r="EC360" s="3"/>
      <c r="ED360" s="3"/>
      <c r="EE360" s="3"/>
      <c r="EF360" s="3"/>
      <c r="EG360" s="3"/>
      <c r="EH360" s="3"/>
      <c r="EI360" s="3"/>
      <c r="EJ360" s="3"/>
      <c r="EK360" s="3"/>
      <c r="EL360" s="3"/>
      <c r="EM360" s="3"/>
      <c r="EN360" s="3"/>
      <c r="EO360" s="3"/>
      <c r="EP360" s="3"/>
      <c r="EQ360" s="3"/>
      <c r="ER360" s="3"/>
      <c r="ES360" s="3"/>
      <c r="ET360" s="3"/>
      <c r="EU360" s="3"/>
      <c r="EV360" s="3"/>
      <c r="EW360" s="3"/>
      <c r="EX360" s="3"/>
      <c r="EY360" s="3"/>
      <c r="EZ360" s="3"/>
      <c r="FA360" s="3"/>
      <c r="FB360" s="3"/>
      <c r="FC360" s="3"/>
      <c r="FD360" s="3"/>
      <c r="FE360" s="3"/>
      <c r="FF360" s="3"/>
      <c r="FG360" s="2"/>
      <c r="FH360" s="41"/>
      <c r="FI360" s="4"/>
      <c r="FJ360" s="4"/>
      <c r="FK360" s="4"/>
      <c r="FL360" s="4"/>
      <c r="FM360" s="4"/>
      <c r="FN360" s="4"/>
      <c r="FO360" s="4"/>
      <c r="FP360" s="13"/>
    </row>
    <row r="361" spans="1:172" s="5" customFormat="1" x14ac:dyDescent="0.25">
      <c r="A361" s="27"/>
      <c r="B361" s="27"/>
      <c r="C361" s="44"/>
      <c r="D361" s="285"/>
      <c r="E361" s="285"/>
      <c r="F361" s="285"/>
      <c r="G361" s="285"/>
      <c r="H361" s="285"/>
      <c r="I361" s="285"/>
      <c r="J361" s="285"/>
      <c r="K361" s="285"/>
      <c r="L361" s="285"/>
      <c r="M361" s="285"/>
      <c r="N361" s="285"/>
      <c r="O361" s="285"/>
      <c r="P361" s="285"/>
      <c r="Q361" s="285"/>
      <c r="R361" s="285"/>
      <c r="S361" s="285"/>
      <c r="T361" s="93"/>
      <c r="U361" s="3"/>
      <c r="V361" s="3"/>
      <c r="W361" s="3"/>
      <c r="X361" s="3"/>
      <c r="Y361" s="72"/>
      <c r="Z361" s="72"/>
      <c r="AA361" s="72"/>
      <c r="AB361" s="72"/>
      <c r="AC361" s="44"/>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c r="BM361" s="3"/>
      <c r="BN361" s="3"/>
      <c r="BO361" s="3"/>
      <c r="BP361" s="3"/>
      <c r="BQ361" s="3"/>
      <c r="BR361" s="3"/>
      <c r="BS361" s="3"/>
      <c r="BT361" s="3"/>
      <c r="BU361" s="3"/>
      <c r="BV361" s="3"/>
      <c r="BW361" s="3"/>
      <c r="BX361" s="3"/>
      <c r="BY361" s="3"/>
      <c r="BZ361" s="3"/>
      <c r="CA361" s="3"/>
      <c r="CB361" s="3"/>
      <c r="CC361" s="3"/>
      <c r="CD361" s="3"/>
      <c r="CE361" s="3"/>
      <c r="CF361" s="3"/>
      <c r="CG361" s="3"/>
      <c r="CH361" s="3"/>
      <c r="CI361" s="3"/>
      <c r="CJ361" s="3"/>
      <c r="CK361" s="3"/>
      <c r="CL361" s="3"/>
      <c r="CM361" s="3"/>
      <c r="CN361" s="3"/>
      <c r="CO361" s="3"/>
      <c r="CP361" s="3"/>
      <c r="CQ361" s="3"/>
      <c r="CR361" s="3"/>
      <c r="CS361" s="3"/>
      <c r="CT361" s="3"/>
      <c r="CU361" s="3"/>
      <c r="CV361" s="3"/>
      <c r="CW361" s="3"/>
      <c r="CX361" s="3"/>
      <c r="CY361" s="3"/>
      <c r="CZ361" s="3"/>
      <c r="DA361" s="3"/>
      <c r="DB361" s="3"/>
      <c r="DC361" s="3"/>
      <c r="DD361" s="3"/>
      <c r="DE361" s="3"/>
      <c r="DF361" s="3"/>
      <c r="DG361" s="3"/>
      <c r="DH361" s="3"/>
      <c r="DI361" s="3"/>
      <c r="DJ361" s="3"/>
      <c r="DK361" s="3"/>
      <c r="DL361" s="3"/>
      <c r="DM361" s="3"/>
      <c r="DN361" s="3"/>
      <c r="DO361" s="3"/>
      <c r="DP361" s="3"/>
      <c r="DQ361" s="3"/>
      <c r="DR361" s="3"/>
      <c r="DS361" s="3"/>
      <c r="DT361" s="3"/>
      <c r="DU361" s="3"/>
      <c r="DV361" s="3"/>
      <c r="DW361" s="3"/>
      <c r="DX361" s="3"/>
      <c r="DY361" s="3"/>
      <c r="DZ361" s="3"/>
      <c r="EA361" s="3"/>
      <c r="EB361" s="3"/>
      <c r="EC361" s="3"/>
      <c r="ED361" s="3"/>
      <c r="EE361" s="3"/>
      <c r="EF361" s="3"/>
      <c r="EG361" s="3"/>
      <c r="EH361" s="3"/>
      <c r="EI361" s="3"/>
      <c r="EJ361" s="3"/>
      <c r="EK361" s="3"/>
      <c r="EL361" s="3"/>
      <c r="EM361" s="3"/>
      <c r="EN361" s="3"/>
      <c r="EO361" s="3"/>
      <c r="EP361" s="3"/>
      <c r="EQ361" s="3"/>
      <c r="ER361" s="3"/>
      <c r="ES361" s="3"/>
      <c r="ET361" s="3"/>
      <c r="EU361" s="3"/>
      <c r="EV361" s="3"/>
      <c r="EW361" s="3"/>
      <c r="EX361" s="3"/>
      <c r="EY361" s="3"/>
      <c r="EZ361" s="3"/>
      <c r="FA361" s="3"/>
      <c r="FB361" s="3"/>
      <c r="FC361" s="3"/>
      <c r="FD361" s="3"/>
      <c r="FE361" s="3"/>
      <c r="FF361" s="3"/>
      <c r="FG361" s="2"/>
      <c r="FH361" s="41"/>
      <c r="FI361" s="4"/>
      <c r="FJ361" s="4"/>
      <c r="FK361" s="4"/>
      <c r="FL361" s="4"/>
      <c r="FM361" s="4"/>
      <c r="FN361" s="4"/>
      <c r="FO361" s="4"/>
      <c r="FP361" s="13"/>
    </row>
    <row r="362" spans="1:172" s="5" customFormat="1" x14ac:dyDescent="0.25">
      <c r="A362" s="27"/>
      <c r="B362" s="27"/>
      <c r="C362" s="44"/>
      <c r="D362" s="285"/>
      <c r="E362" s="285"/>
      <c r="F362" s="285"/>
      <c r="G362" s="285"/>
      <c r="H362" s="285"/>
      <c r="I362" s="285"/>
      <c r="J362" s="285"/>
      <c r="K362" s="285"/>
      <c r="L362" s="285"/>
      <c r="M362" s="285"/>
      <c r="N362" s="285"/>
      <c r="O362" s="285"/>
      <c r="P362" s="285"/>
      <c r="Q362" s="285"/>
      <c r="R362" s="285"/>
      <c r="S362" s="285"/>
      <c r="T362" s="93"/>
      <c r="U362" s="3"/>
      <c r="V362" s="3"/>
      <c r="W362" s="3"/>
      <c r="X362" s="3"/>
      <c r="Y362" s="72"/>
      <c r="Z362" s="72"/>
      <c r="AA362" s="72"/>
      <c r="AB362" s="72"/>
      <c r="AC362" s="44"/>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c r="BM362" s="3"/>
      <c r="BN362" s="3"/>
      <c r="BO362" s="3"/>
      <c r="BP362" s="3"/>
      <c r="BQ362" s="3"/>
      <c r="BR362" s="3"/>
      <c r="BS362" s="3"/>
      <c r="BT362" s="3"/>
      <c r="BU362" s="3"/>
      <c r="BV362" s="3"/>
      <c r="BW362" s="3"/>
      <c r="BX362" s="3"/>
      <c r="BY362" s="3"/>
      <c r="BZ362" s="3"/>
      <c r="CA362" s="3"/>
      <c r="CB362" s="3"/>
      <c r="CC362" s="3"/>
      <c r="CD362" s="3"/>
      <c r="CE362" s="3"/>
      <c r="CF362" s="3"/>
      <c r="CG362" s="3"/>
      <c r="CH362" s="3"/>
      <c r="CI362" s="3"/>
      <c r="CJ362" s="3"/>
      <c r="CK362" s="3"/>
      <c r="CL362" s="3"/>
      <c r="CM362" s="3"/>
      <c r="CN362" s="3"/>
      <c r="CO362" s="3"/>
      <c r="CP362" s="3"/>
      <c r="CQ362" s="3"/>
      <c r="CR362" s="3"/>
      <c r="CS362" s="3"/>
      <c r="CT362" s="3"/>
      <c r="CU362" s="3"/>
      <c r="CV362" s="3"/>
      <c r="CW362" s="3"/>
      <c r="CX362" s="3"/>
      <c r="CY362" s="3"/>
      <c r="CZ362" s="3"/>
      <c r="DA362" s="3"/>
      <c r="DB362" s="3"/>
      <c r="DC362" s="3"/>
      <c r="DD362" s="3"/>
      <c r="DE362" s="3"/>
      <c r="DF362" s="3"/>
      <c r="DG362" s="3"/>
      <c r="DH362" s="3"/>
      <c r="DI362" s="3"/>
      <c r="DJ362" s="3"/>
      <c r="DK362" s="3"/>
      <c r="DL362" s="3"/>
      <c r="DM362" s="3"/>
      <c r="DN362" s="3"/>
      <c r="DO362" s="3"/>
      <c r="DP362" s="3"/>
      <c r="DQ362" s="3"/>
      <c r="DR362" s="3"/>
      <c r="DS362" s="3"/>
      <c r="DT362" s="3"/>
      <c r="DU362" s="3"/>
      <c r="DV362" s="3"/>
      <c r="DW362" s="3"/>
      <c r="DX362" s="3"/>
      <c r="DY362" s="3"/>
      <c r="DZ362" s="3"/>
      <c r="EA362" s="3"/>
      <c r="EB362" s="3"/>
      <c r="EC362" s="3"/>
      <c r="ED362" s="3"/>
      <c r="EE362" s="3"/>
      <c r="EF362" s="3"/>
      <c r="EG362" s="3"/>
      <c r="EH362" s="3"/>
      <c r="EI362" s="3"/>
      <c r="EJ362" s="3"/>
      <c r="EK362" s="3"/>
      <c r="EL362" s="3"/>
      <c r="EM362" s="3"/>
      <c r="EN362" s="3"/>
      <c r="EO362" s="3"/>
      <c r="EP362" s="3"/>
      <c r="EQ362" s="3"/>
      <c r="ER362" s="3"/>
      <c r="ES362" s="3"/>
      <c r="ET362" s="3"/>
      <c r="EU362" s="3"/>
      <c r="EV362" s="3"/>
      <c r="EW362" s="3"/>
      <c r="EX362" s="3"/>
      <c r="EY362" s="3"/>
      <c r="EZ362" s="3"/>
      <c r="FA362" s="3"/>
      <c r="FB362" s="3"/>
      <c r="FC362" s="3"/>
      <c r="FD362" s="3"/>
      <c r="FE362" s="3"/>
      <c r="FF362" s="3"/>
      <c r="FG362" s="2"/>
      <c r="FH362" s="41"/>
      <c r="FI362" s="4"/>
      <c r="FJ362" s="4"/>
      <c r="FK362" s="4"/>
      <c r="FL362" s="4"/>
      <c r="FM362" s="4"/>
      <c r="FN362" s="4"/>
      <c r="FO362" s="4"/>
      <c r="FP362" s="13"/>
    </row>
    <row r="363" spans="1:172" s="5" customFormat="1" x14ac:dyDescent="0.25">
      <c r="A363" s="27"/>
      <c r="B363" s="27"/>
      <c r="C363" s="44"/>
      <c r="D363" s="285"/>
      <c r="E363" s="285"/>
      <c r="F363" s="285"/>
      <c r="G363" s="285"/>
      <c r="H363" s="285"/>
      <c r="I363" s="285"/>
      <c r="J363" s="285"/>
      <c r="K363" s="285"/>
      <c r="L363" s="285"/>
      <c r="M363" s="285"/>
      <c r="N363" s="285"/>
      <c r="O363" s="285"/>
      <c r="P363" s="285"/>
      <c r="Q363" s="285"/>
      <c r="R363" s="285"/>
      <c r="S363" s="285"/>
      <c r="T363" s="93"/>
      <c r="U363" s="3"/>
      <c r="V363" s="3"/>
      <c r="W363" s="3"/>
      <c r="X363" s="3"/>
      <c r="Y363" s="72"/>
      <c r="Z363" s="72"/>
      <c r="AA363" s="72"/>
      <c r="AB363" s="72"/>
      <c r="AC363" s="44"/>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c r="BM363" s="3"/>
      <c r="BN363" s="3"/>
      <c r="BO363" s="3"/>
      <c r="BP363" s="3"/>
      <c r="BQ363" s="3"/>
      <c r="BR363" s="3"/>
      <c r="BS363" s="3"/>
      <c r="BT363" s="3"/>
      <c r="BU363" s="3"/>
      <c r="BV363" s="3"/>
      <c r="BW363" s="3"/>
      <c r="BX363" s="3"/>
      <c r="BY363" s="3"/>
      <c r="BZ363" s="3"/>
      <c r="CA363" s="3"/>
      <c r="CB363" s="3"/>
      <c r="CC363" s="3"/>
      <c r="CD363" s="3"/>
      <c r="CE363" s="3"/>
      <c r="CF363" s="3"/>
      <c r="CG363" s="3"/>
      <c r="CH363" s="3"/>
      <c r="CI363" s="3"/>
      <c r="CJ363" s="3"/>
      <c r="CK363" s="3"/>
      <c r="CL363" s="3"/>
      <c r="CM363" s="3"/>
      <c r="CN363" s="3"/>
      <c r="CO363" s="3"/>
      <c r="CP363" s="3"/>
      <c r="CQ363" s="3"/>
      <c r="CR363" s="3"/>
      <c r="CS363" s="3"/>
      <c r="CT363" s="3"/>
      <c r="CU363" s="3"/>
      <c r="CV363" s="3"/>
      <c r="CW363" s="3"/>
      <c r="CX363" s="3"/>
      <c r="CY363" s="3"/>
      <c r="CZ363" s="3"/>
      <c r="DA363" s="3"/>
      <c r="DB363" s="3"/>
      <c r="DC363" s="3"/>
      <c r="DD363" s="3"/>
      <c r="DE363" s="3"/>
      <c r="DF363" s="3"/>
      <c r="DG363" s="3"/>
      <c r="DH363" s="3"/>
      <c r="DI363" s="3"/>
      <c r="DJ363" s="3"/>
      <c r="DK363" s="3"/>
      <c r="DL363" s="3"/>
      <c r="DM363" s="3"/>
      <c r="DN363" s="3"/>
      <c r="DO363" s="3"/>
      <c r="DP363" s="3"/>
      <c r="DQ363" s="3"/>
      <c r="DR363" s="3"/>
      <c r="DS363" s="3"/>
      <c r="DT363" s="3"/>
      <c r="DU363" s="3"/>
      <c r="DV363" s="3"/>
      <c r="DW363" s="3"/>
      <c r="DX363" s="3"/>
      <c r="DY363" s="3"/>
      <c r="DZ363" s="3"/>
      <c r="EA363" s="3"/>
      <c r="EB363" s="3"/>
      <c r="EC363" s="3"/>
      <c r="ED363" s="3"/>
      <c r="EE363" s="3"/>
      <c r="EF363" s="3"/>
      <c r="EG363" s="3"/>
      <c r="EH363" s="3"/>
      <c r="EI363" s="3"/>
      <c r="EJ363" s="3"/>
      <c r="EK363" s="3"/>
      <c r="EL363" s="3"/>
      <c r="EM363" s="3"/>
      <c r="EN363" s="3"/>
      <c r="EO363" s="3"/>
      <c r="EP363" s="3"/>
      <c r="EQ363" s="3"/>
      <c r="ER363" s="3"/>
      <c r="ES363" s="3"/>
      <c r="ET363" s="3"/>
      <c r="EU363" s="3"/>
      <c r="EV363" s="3"/>
      <c r="EW363" s="3"/>
      <c r="EX363" s="3"/>
      <c r="EY363" s="3"/>
      <c r="EZ363" s="3"/>
      <c r="FA363" s="3"/>
      <c r="FB363" s="3"/>
      <c r="FC363" s="3"/>
      <c r="FD363" s="3"/>
      <c r="FE363" s="3"/>
      <c r="FF363" s="3"/>
      <c r="FG363" s="2"/>
      <c r="FH363" s="41"/>
      <c r="FI363" s="4"/>
      <c r="FJ363" s="4"/>
      <c r="FK363" s="4"/>
      <c r="FL363" s="4"/>
      <c r="FM363" s="4"/>
      <c r="FN363" s="4"/>
      <c r="FO363" s="4"/>
      <c r="FP363" s="13"/>
    </row>
    <row r="364" spans="1:172" s="5" customFormat="1" x14ac:dyDescent="0.25">
      <c r="A364" s="27"/>
      <c r="B364" s="27"/>
      <c r="C364" s="44"/>
      <c r="D364" s="285"/>
      <c r="E364" s="285"/>
      <c r="F364" s="285"/>
      <c r="G364" s="285"/>
      <c r="H364" s="285"/>
      <c r="I364" s="285"/>
      <c r="J364" s="285"/>
      <c r="K364" s="285"/>
      <c r="L364" s="285"/>
      <c r="M364" s="285"/>
      <c r="N364" s="285"/>
      <c r="O364" s="285"/>
      <c r="P364" s="285"/>
      <c r="Q364" s="285"/>
      <c r="R364" s="285"/>
      <c r="S364" s="285"/>
      <c r="T364" s="93"/>
      <c r="U364" s="3"/>
      <c r="V364" s="3"/>
      <c r="W364" s="3"/>
      <c r="X364" s="3"/>
      <c r="Y364" s="72"/>
      <c r="Z364" s="72"/>
      <c r="AA364" s="72"/>
      <c r="AB364" s="72"/>
      <c r="AC364" s="44"/>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c r="BM364" s="3"/>
      <c r="BN364" s="3"/>
      <c r="BO364" s="3"/>
      <c r="BP364" s="3"/>
      <c r="BQ364" s="3"/>
      <c r="BR364" s="3"/>
      <c r="BS364" s="3"/>
      <c r="BT364" s="3"/>
      <c r="BU364" s="3"/>
      <c r="BV364" s="3"/>
      <c r="BW364" s="3"/>
      <c r="BX364" s="3"/>
      <c r="BY364" s="3"/>
      <c r="BZ364" s="3"/>
      <c r="CA364" s="3"/>
      <c r="CB364" s="3"/>
      <c r="CC364" s="3"/>
      <c r="CD364" s="3"/>
      <c r="CE364" s="3"/>
      <c r="CF364" s="3"/>
      <c r="CG364" s="3"/>
      <c r="CH364" s="3"/>
      <c r="CI364" s="3"/>
      <c r="CJ364" s="3"/>
      <c r="CK364" s="3"/>
      <c r="CL364" s="3"/>
      <c r="CM364" s="3"/>
      <c r="CN364" s="3"/>
      <c r="CO364" s="3"/>
      <c r="CP364" s="3"/>
      <c r="CQ364" s="3"/>
      <c r="CR364" s="3"/>
      <c r="CS364" s="3"/>
      <c r="CT364" s="3"/>
      <c r="CU364" s="3"/>
      <c r="CV364" s="3"/>
      <c r="CW364" s="3"/>
      <c r="CX364" s="3"/>
      <c r="CY364" s="3"/>
      <c r="CZ364" s="3"/>
      <c r="DA364" s="3"/>
      <c r="DB364" s="3"/>
      <c r="DC364" s="3"/>
      <c r="DD364" s="3"/>
      <c r="DE364" s="3"/>
      <c r="DF364" s="3"/>
      <c r="DG364" s="3"/>
      <c r="DH364" s="3"/>
      <c r="DI364" s="3"/>
      <c r="DJ364" s="3"/>
      <c r="DK364" s="3"/>
      <c r="DL364" s="3"/>
      <c r="DM364" s="3"/>
      <c r="DN364" s="3"/>
      <c r="DO364" s="3"/>
      <c r="DP364" s="3"/>
      <c r="DQ364" s="3"/>
      <c r="DR364" s="3"/>
      <c r="DS364" s="3"/>
      <c r="DT364" s="3"/>
      <c r="DU364" s="3"/>
      <c r="DV364" s="3"/>
      <c r="DW364" s="3"/>
      <c r="DX364" s="3"/>
      <c r="DY364" s="3"/>
      <c r="DZ364" s="3"/>
      <c r="EA364" s="3"/>
      <c r="EB364" s="3"/>
      <c r="EC364" s="3"/>
      <c r="ED364" s="3"/>
      <c r="EE364" s="3"/>
      <c r="EF364" s="3"/>
      <c r="EG364" s="3"/>
      <c r="EH364" s="3"/>
      <c r="EI364" s="3"/>
      <c r="EJ364" s="3"/>
      <c r="EK364" s="3"/>
      <c r="EL364" s="3"/>
      <c r="EM364" s="3"/>
      <c r="EN364" s="3"/>
      <c r="EO364" s="3"/>
      <c r="EP364" s="3"/>
      <c r="EQ364" s="3"/>
      <c r="ER364" s="3"/>
      <c r="ES364" s="3"/>
      <c r="ET364" s="3"/>
      <c r="EU364" s="3"/>
      <c r="EV364" s="3"/>
      <c r="EW364" s="3"/>
      <c r="EX364" s="3"/>
      <c r="EY364" s="3"/>
      <c r="EZ364" s="3"/>
      <c r="FA364" s="3"/>
      <c r="FB364" s="3"/>
      <c r="FC364" s="3"/>
      <c r="FD364" s="3"/>
      <c r="FE364" s="3"/>
      <c r="FF364" s="3"/>
      <c r="FG364" s="2"/>
      <c r="FH364" s="41"/>
      <c r="FI364" s="4"/>
      <c r="FJ364" s="4"/>
      <c r="FK364" s="4"/>
      <c r="FL364" s="4"/>
      <c r="FM364" s="4"/>
      <c r="FN364" s="4"/>
      <c r="FO364" s="4"/>
      <c r="FP364" s="13"/>
    </row>
    <row r="365" spans="1:172" s="5" customFormat="1" x14ac:dyDescent="0.25">
      <c r="A365" s="27"/>
      <c r="B365" s="27"/>
      <c r="C365" s="44"/>
      <c r="D365" s="285"/>
      <c r="E365" s="285"/>
      <c r="F365" s="285"/>
      <c r="G365" s="285"/>
      <c r="H365" s="285"/>
      <c r="I365" s="285"/>
      <c r="J365" s="285"/>
      <c r="K365" s="285"/>
      <c r="L365" s="285"/>
      <c r="M365" s="285"/>
      <c r="N365" s="285"/>
      <c r="O365" s="285"/>
      <c r="P365" s="285"/>
      <c r="Q365" s="285"/>
      <c r="R365" s="285"/>
      <c r="S365" s="285"/>
      <c r="T365" s="93"/>
      <c r="U365" s="3"/>
      <c r="V365" s="3"/>
      <c r="W365" s="3"/>
      <c r="X365" s="3"/>
      <c r="Y365" s="72"/>
      <c r="Z365" s="72"/>
      <c r="AA365" s="72"/>
      <c r="AB365" s="72"/>
      <c r="AC365" s="44"/>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c r="BM365" s="3"/>
      <c r="BN365" s="3"/>
      <c r="BO365" s="3"/>
      <c r="BP365" s="3"/>
      <c r="BQ365" s="3"/>
      <c r="BR365" s="3"/>
      <c r="BS365" s="3"/>
      <c r="BT365" s="3"/>
      <c r="BU365" s="3"/>
      <c r="BV365" s="3"/>
      <c r="BW365" s="3"/>
      <c r="BX365" s="3"/>
      <c r="BY365" s="3"/>
      <c r="BZ365" s="3"/>
      <c r="CA365" s="3"/>
      <c r="CB365" s="3"/>
      <c r="CC365" s="3"/>
      <c r="CD365" s="3"/>
      <c r="CE365" s="3"/>
      <c r="CF365" s="3"/>
      <c r="CG365" s="3"/>
      <c r="CH365" s="3"/>
      <c r="CI365" s="3"/>
      <c r="CJ365" s="3"/>
      <c r="CK365" s="3"/>
      <c r="CL365" s="3"/>
      <c r="CM365" s="3"/>
      <c r="CN365" s="3"/>
      <c r="CO365" s="3"/>
      <c r="CP365" s="3"/>
      <c r="CQ365" s="3"/>
      <c r="CR365" s="3"/>
      <c r="CS365" s="3"/>
      <c r="CT365" s="3"/>
      <c r="CU365" s="3"/>
      <c r="CV365" s="3"/>
      <c r="CW365" s="3"/>
      <c r="CX365" s="3"/>
      <c r="CY365" s="3"/>
      <c r="CZ365" s="3"/>
      <c r="DA365" s="3"/>
      <c r="DB365" s="3"/>
      <c r="DC365" s="3"/>
      <c r="DD365" s="3"/>
      <c r="DE365" s="3"/>
      <c r="DF365" s="3"/>
      <c r="DG365" s="3"/>
      <c r="DH365" s="3"/>
      <c r="DI365" s="3"/>
      <c r="DJ365" s="3"/>
      <c r="DK365" s="3"/>
      <c r="DL365" s="3"/>
      <c r="DM365" s="3"/>
      <c r="DN365" s="3"/>
      <c r="DO365" s="3"/>
      <c r="DP365" s="3"/>
      <c r="DQ365" s="3"/>
      <c r="DR365" s="3"/>
      <c r="DS365" s="3"/>
      <c r="DT365" s="3"/>
      <c r="DU365" s="3"/>
      <c r="DV365" s="3"/>
      <c r="DW365" s="3"/>
      <c r="DX365" s="3"/>
      <c r="DY365" s="3"/>
      <c r="DZ365" s="3"/>
      <c r="EA365" s="3"/>
      <c r="EB365" s="3"/>
      <c r="EC365" s="3"/>
      <c r="ED365" s="3"/>
      <c r="EE365" s="3"/>
      <c r="EF365" s="3"/>
      <c r="EG365" s="3"/>
      <c r="EH365" s="3"/>
      <c r="EI365" s="3"/>
      <c r="EJ365" s="3"/>
      <c r="EK365" s="3"/>
      <c r="EL365" s="3"/>
      <c r="EM365" s="3"/>
      <c r="EN365" s="3"/>
      <c r="EO365" s="3"/>
      <c r="EP365" s="3"/>
      <c r="EQ365" s="3"/>
      <c r="ER365" s="3"/>
      <c r="ES365" s="3"/>
      <c r="ET365" s="3"/>
      <c r="EU365" s="3"/>
      <c r="EV365" s="3"/>
      <c r="EW365" s="3"/>
      <c r="EX365" s="3"/>
      <c r="EY365" s="3"/>
      <c r="EZ365" s="3"/>
      <c r="FA365" s="3"/>
      <c r="FB365" s="3"/>
      <c r="FC365" s="3"/>
      <c r="FD365" s="3"/>
      <c r="FE365" s="3"/>
      <c r="FF365" s="3"/>
      <c r="FG365" s="2"/>
      <c r="FH365" s="41"/>
      <c r="FI365" s="4"/>
      <c r="FJ365" s="4"/>
      <c r="FK365" s="4"/>
      <c r="FL365" s="4"/>
      <c r="FM365" s="4"/>
      <c r="FN365" s="4"/>
      <c r="FO365" s="4"/>
      <c r="FP365" s="13"/>
    </row>
    <row r="366" spans="1:172" s="5" customFormat="1" x14ac:dyDescent="0.25">
      <c r="A366" s="27"/>
      <c r="B366" s="27"/>
      <c r="C366" s="44"/>
      <c r="D366" s="285"/>
      <c r="E366" s="285"/>
      <c r="F366" s="285"/>
      <c r="G366" s="285"/>
      <c r="H366" s="285"/>
      <c r="I366" s="285"/>
      <c r="J366" s="285"/>
      <c r="K366" s="285"/>
      <c r="L366" s="285"/>
      <c r="M366" s="285"/>
      <c r="N366" s="285"/>
      <c r="O366" s="285"/>
      <c r="P366" s="285"/>
      <c r="Q366" s="285"/>
      <c r="R366" s="285"/>
      <c r="S366" s="285"/>
      <c r="T366" s="93"/>
      <c r="U366" s="3"/>
      <c r="V366" s="3"/>
      <c r="W366" s="3"/>
      <c r="X366" s="3"/>
      <c r="Y366" s="72"/>
      <c r="Z366" s="72"/>
      <c r="AA366" s="72"/>
      <c r="AB366" s="72"/>
      <c r="AC366" s="44"/>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c r="BM366" s="3"/>
      <c r="BN366" s="3"/>
      <c r="BO366" s="3"/>
      <c r="BP366" s="3"/>
      <c r="BQ366" s="3"/>
      <c r="BR366" s="3"/>
      <c r="BS366" s="3"/>
      <c r="BT366" s="3"/>
      <c r="BU366" s="3"/>
      <c r="BV366" s="3"/>
      <c r="BW366" s="3"/>
      <c r="BX366" s="3"/>
      <c r="BY366" s="3"/>
      <c r="BZ366" s="3"/>
      <c r="CA366" s="3"/>
      <c r="CB366" s="3"/>
      <c r="CC366" s="3"/>
      <c r="CD366" s="3"/>
      <c r="CE366" s="3"/>
      <c r="CF366" s="3"/>
      <c r="CG366" s="3"/>
      <c r="CH366" s="3"/>
      <c r="CI366" s="3"/>
      <c r="CJ366" s="3"/>
      <c r="CK366" s="3"/>
      <c r="CL366" s="3"/>
      <c r="CM366" s="3"/>
      <c r="CN366" s="3"/>
      <c r="CO366" s="3"/>
      <c r="CP366" s="3"/>
      <c r="CQ366" s="3"/>
      <c r="CR366" s="3"/>
      <c r="CS366" s="3"/>
      <c r="CT366" s="3"/>
      <c r="CU366" s="3"/>
      <c r="CV366" s="3"/>
      <c r="CW366" s="3"/>
      <c r="CX366" s="3"/>
      <c r="CY366" s="3"/>
      <c r="CZ366" s="3"/>
      <c r="DA366" s="3"/>
      <c r="DB366" s="3"/>
      <c r="DC366" s="3"/>
      <c r="DD366" s="3"/>
      <c r="DE366" s="3"/>
      <c r="DF366" s="3"/>
      <c r="DG366" s="3"/>
      <c r="DH366" s="3"/>
      <c r="DI366" s="3"/>
      <c r="DJ366" s="3"/>
      <c r="DK366" s="3"/>
      <c r="DL366" s="3"/>
      <c r="DM366" s="3"/>
      <c r="DN366" s="3"/>
      <c r="DO366" s="3"/>
      <c r="DP366" s="3"/>
      <c r="DQ366" s="3"/>
      <c r="DR366" s="3"/>
      <c r="DS366" s="3"/>
      <c r="DT366" s="3"/>
      <c r="DU366" s="3"/>
      <c r="DV366" s="3"/>
      <c r="DW366" s="3"/>
      <c r="DX366" s="3"/>
      <c r="DY366" s="3"/>
      <c r="DZ366" s="3"/>
      <c r="EA366" s="3"/>
      <c r="EB366" s="3"/>
      <c r="EC366" s="3"/>
      <c r="ED366" s="3"/>
      <c r="EE366" s="3"/>
      <c r="EF366" s="3"/>
      <c r="EG366" s="3"/>
      <c r="EH366" s="3"/>
      <c r="EI366" s="3"/>
      <c r="EJ366" s="3"/>
      <c r="EK366" s="3"/>
      <c r="EL366" s="3"/>
      <c r="EM366" s="3"/>
      <c r="EN366" s="3"/>
      <c r="EO366" s="3"/>
      <c r="EP366" s="3"/>
      <c r="EQ366" s="3"/>
      <c r="ER366" s="3"/>
      <c r="ES366" s="3"/>
      <c r="ET366" s="3"/>
      <c r="EU366" s="3"/>
      <c r="EV366" s="3"/>
      <c r="EW366" s="3"/>
      <c r="EX366" s="3"/>
      <c r="EY366" s="3"/>
      <c r="EZ366" s="3"/>
      <c r="FA366" s="3"/>
      <c r="FB366" s="3"/>
      <c r="FC366" s="3"/>
      <c r="FD366" s="3"/>
      <c r="FE366" s="3"/>
      <c r="FF366" s="3"/>
      <c r="FG366" s="2"/>
      <c r="FH366" s="41"/>
      <c r="FI366" s="4"/>
      <c r="FJ366" s="4"/>
      <c r="FK366" s="4"/>
      <c r="FL366" s="4"/>
      <c r="FM366" s="4"/>
      <c r="FN366" s="4"/>
      <c r="FO366" s="4"/>
      <c r="FP366" s="13"/>
    </row>
    <row r="367" spans="1:172" s="5" customFormat="1" x14ac:dyDescent="0.25">
      <c r="A367" s="27"/>
      <c r="B367" s="27"/>
      <c r="C367" s="44"/>
      <c r="D367" s="285"/>
      <c r="E367" s="285"/>
      <c r="F367" s="285"/>
      <c r="G367" s="285"/>
      <c r="H367" s="285"/>
      <c r="I367" s="285"/>
      <c r="J367" s="285"/>
      <c r="K367" s="285"/>
      <c r="L367" s="285"/>
      <c r="M367" s="285"/>
      <c r="N367" s="285"/>
      <c r="O367" s="285"/>
      <c r="P367" s="285"/>
      <c r="Q367" s="285"/>
      <c r="R367" s="285"/>
      <c r="S367" s="285"/>
      <c r="T367" s="93"/>
      <c r="U367" s="3"/>
      <c r="V367" s="3"/>
      <c r="W367" s="3"/>
      <c r="X367" s="3"/>
      <c r="Y367" s="72"/>
      <c r="Z367" s="72"/>
      <c r="AA367" s="72"/>
      <c r="AB367" s="72"/>
      <c r="AC367" s="44"/>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c r="BM367" s="3"/>
      <c r="BN367" s="3"/>
      <c r="BO367" s="3"/>
      <c r="BP367" s="3"/>
      <c r="BQ367" s="3"/>
      <c r="BR367" s="3"/>
      <c r="BS367" s="3"/>
      <c r="BT367" s="3"/>
      <c r="BU367" s="3"/>
      <c r="BV367" s="3"/>
      <c r="BW367" s="3"/>
      <c r="BX367" s="3"/>
      <c r="BY367" s="3"/>
      <c r="BZ367" s="3"/>
      <c r="CA367" s="3"/>
      <c r="CB367" s="3"/>
      <c r="CC367" s="3"/>
      <c r="CD367" s="3"/>
      <c r="CE367" s="3"/>
      <c r="CF367" s="3"/>
      <c r="CG367" s="3"/>
      <c r="CH367" s="3"/>
      <c r="CI367" s="3"/>
      <c r="CJ367" s="3"/>
      <c r="CK367" s="3"/>
      <c r="CL367" s="3"/>
      <c r="CM367" s="3"/>
      <c r="CN367" s="3"/>
      <c r="CO367" s="3"/>
      <c r="CP367" s="3"/>
      <c r="CQ367" s="3"/>
      <c r="CR367" s="3"/>
      <c r="CS367" s="3"/>
      <c r="CT367" s="3"/>
      <c r="CU367" s="3"/>
      <c r="CV367" s="3"/>
      <c r="CW367" s="3"/>
      <c r="CX367" s="3"/>
      <c r="CY367" s="3"/>
      <c r="CZ367" s="3"/>
      <c r="DA367" s="3"/>
      <c r="DB367" s="3"/>
      <c r="DC367" s="3"/>
      <c r="DD367" s="3"/>
      <c r="DE367" s="3"/>
      <c r="DF367" s="3"/>
      <c r="DG367" s="3"/>
      <c r="DH367" s="3"/>
      <c r="DI367" s="3"/>
      <c r="DJ367" s="3"/>
      <c r="DK367" s="3"/>
      <c r="DL367" s="3"/>
      <c r="DM367" s="3"/>
      <c r="DN367" s="3"/>
      <c r="DO367" s="3"/>
      <c r="DP367" s="3"/>
      <c r="DQ367" s="3"/>
      <c r="DR367" s="3"/>
      <c r="DS367" s="3"/>
      <c r="DT367" s="3"/>
      <c r="DU367" s="3"/>
      <c r="DV367" s="3"/>
      <c r="DW367" s="3"/>
      <c r="DX367" s="3"/>
      <c r="DY367" s="3"/>
      <c r="DZ367" s="3"/>
      <c r="EA367" s="3"/>
      <c r="EB367" s="3"/>
      <c r="EC367" s="3"/>
      <c r="ED367" s="3"/>
      <c r="EE367" s="3"/>
      <c r="EF367" s="3"/>
      <c r="EG367" s="3"/>
      <c r="EH367" s="3"/>
      <c r="EI367" s="3"/>
      <c r="EJ367" s="3"/>
      <c r="EK367" s="3"/>
      <c r="EL367" s="3"/>
      <c r="EM367" s="3"/>
      <c r="EN367" s="3"/>
      <c r="EO367" s="3"/>
      <c r="EP367" s="3"/>
      <c r="EQ367" s="3"/>
      <c r="ER367" s="3"/>
      <c r="ES367" s="3"/>
      <c r="ET367" s="3"/>
      <c r="EU367" s="3"/>
      <c r="EV367" s="3"/>
      <c r="EW367" s="3"/>
      <c r="EX367" s="3"/>
      <c r="EY367" s="3"/>
      <c r="EZ367" s="3"/>
      <c r="FA367" s="3"/>
      <c r="FB367" s="3"/>
      <c r="FC367" s="3"/>
      <c r="FD367" s="3"/>
      <c r="FE367" s="3"/>
      <c r="FF367" s="3"/>
      <c r="FG367" s="2"/>
      <c r="FH367" s="41"/>
      <c r="FI367" s="4"/>
      <c r="FJ367" s="4"/>
      <c r="FK367" s="4"/>
      <c r="FL367" s="4"/>
      <c r="FM367" s="4"/>
      <c r="FN367" s="4"/>
      <c r="FO367" s="4"/>
      <c r="FP367" s="13"/>
    </row>
    <row r="368" spans="1:172" s="5" customFormat="1" x14ac:dyDescent="0.25">
      <c r="A368" s="27"/>
      <c r="B368" s="27"/>
      <c r="C368" s="44"/>
      <c r="D368" s="285"/>
      <c r="E368" s="285"/>
      <c r="F368" s="285"/>
      <c r="G368" s="285"/>
      <c r="H368" s="285"/>
      <c r="I368" s="285"/>
      <c r="J368" s="285"/>
      <c r="K368" s="285"/>
      <c r="L368" s="285"/>
      <c r="M368" s="285"/>
      <c r="N368" s="285"/>
      <c r="O368" s="285"/>
      <c r="P368" s="285"/>
      <c r="Q368" s="285"/>
      <c r="R368" s="285"/>
      <c r="S368" s="285"/>
      <c r="T368" s="93"/>
      <c r="U368" s="3"/>
      <c r="V368" s="3"/>
      <c r="W368" s="3"/>
      <c r="X368" s="3"/>
      <c r="Y368" s="72"/>
      <c r="Z368" s="72"/>
      <c r="AA368" s="72"/>
      <c r="AB368" s="72"/>
      <c r="AC368" s="44"/>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c r="BM368" s="3"/>
      <c r="BN368" s="3"/>
      <c r="BO368" s="3"/>
      <c r="BP368" s="3"/>
      <c r="BQ368" s="3"/>
      <c r="BR368" s="3"/>
      <c r="BS368" s="3"/>
      <c r="BT368" s="3"/>
      <c r="BU368" s="3"/>
      <c r="BV368" s="3"/>
      <c r="BW368" s="3"/>
      <c r="BX368" s="3"/>
      <c r="BY368" s="3"/>
      <c r="BZ368" s="3"/>
      <c r="CA368" s="3"/>
      <c r="CB368" s="3"/>
      <c r="CC368" s="3"/>
      <c r="CD368" s="3"/>
      <c r="CE368" s="3"/>
      <c r="CF368" s="3"/>
      <c r="CG368" s="3"/>
      <c r="CH368" s="3"/>
      <c r="CI368" s="3"/>
      <c r="CJ368" s="3"/>
      <c r="CK368" s="3"/>
      <c r="CL368" s="3"/>
      <c r="CM368" s="3"/>
      <c r="CN368" s="3"/>
      <c r="CO368" s="3"/>
      <c r="CP368" s="3"/>
      <c r="CQ368" s="3"/>
      <c r="CR368" s="3"/>
      <c r="CS368" s="3"/>
      <c r="CT368" s="3"/>
      <c r="CU368" s="3"/>
      <c r="CV368" s="3"/>
      <c r="CW368" s="3"/>
      <c r="CX368" s="3"/>
      <c r="CY368" s="3"/>
      <c r="CZ368" s="3"/>
      <c r="DA368" s="3"/>
      <c r="DB368" s="3"/>
      <c r="DC368" s="3"/>
      <c r="DD368" s="3"/>
      <c r="DE368" s="3"/>
      <c r="DF368" s="3"/>
      <c r="DG368" s="3"/>
      <c r="DH368" s="3"/>
      <c r="DI368" s="3"/>
      <c r="DJ368" s="3"/>
      <c r="DK368" s="3"/>
      <c r="DL368" s="3"/>
      <c r="DM368" s="3"/>
      <c r="DN368" s="3"/>
      <c r="DO368" s="3"/>
      <c r="DP368" s="3"/>
      <c r="DQ368" s="3"/>
      <c r="DR368" s="3"/>
      <c r="DS368" s="3"/>
      <c r="DT368" s="3"/>
      <c r="DU368" s="3"/>
      <c r="DV368" s="3"/>
      <c r="DW368" s="3"/>
      <c r="DX368" s="3"/>
      <c r="DY368" s="3"/>
      <c r="DZ368" s="3"/>
      <c r="EA368" s="3"/>
      <c r="EB368" s="3"/>
      <c r="EC368" s="3"/>
      <c r="ED368" s="3"/>
      <c r="EE368" s="3"/>
      <c r="EF368" s="3"/>
      <c r="EG368" s="3"/>
      <c r="EH368" s="3"/>
      <c r="EI368" s="3"/>
      <c r="EJ368" s="3"/>
      <c r="EK368" s="3"/>
      <c r="EL368" s="3"/>
      <c r="EM368" s="3"/>
      <c r="EN368" s="3"/>
      <c r="EO368" s="3"/>
      <c r="EP368" s="3"/>
      <c r="EQ368" s="3"/>
      <c r="ER368" s="3"/>
      <c r="ES368" s="3"/>
      <c r="ET368" s="3"/>
      <c r="EU368" s="3"/>
      <c r="EV368" s="3"/>
      <c r="EW368" s="3"/>
      <c r="EX368" s="3"/>
      <c r="EY368" s="3"/>
      <c r="EZ368" s="3"/>
      <c r="FA368" s="3"/>
      <c r="FB368" s="3"/>
      <c r="FC368" s="3"/>
      <c r="FD368" s="3"/>
      <c r="FE368" s="3"/>
      <c r="FF368" s="3"/>
      <c r="FG368" s="2"/>
      <c r="FH368" s="41"/>
      <c r="FI368" s="4"/>
      <c r="FJ368" s="4"/>
      <c r="FK368" s="4"/>
      <c r="FL368" s="4"/>
      <c r="FM368" s="4"/>
      <c r="FN368" s="4"/>
      <c r="FO368" s="4"/>
      <c r="FP368" s="13"/>
    </row>
    <row r="369" spans="1:172" s="5" customFormat="1" x14ac:dyDescent="0.25">
      <c r="A369" s="27"/>
      <c r="B369" s="27"/>
      <c r="C369" s="44"/>
      <c r="D369" s="285"/>
      <c r="E369" s="285"/>
      <c r="F369" s="285"/>
      <c r="G369" s="285"/>
      <c r="H369" s="285"/>
      <c r="I369" s="285"/>
      <c r="J369" s="285"/>
      <c r="K369" s="285"/>
      <c r="L369" s="285"/>
      <c r="M369" s="285"/>
      <c r="N369" s="285"/>
      <c r="O369" s="285"/>
      <c r="P369" s="285"/>
      <c r="Q369" s="285"/>
      <c r="R369" s="285"/>
      <c r="S369" s="285"/>
      <c r="T369" s="93"/>
      <c r="U369" s="3"/>
      <c r="V369" s="3"/>
      <c r="W369" s="3"/>
      <c r="X369" s="3"/>
      <c r="Y369" s="72"/>
      <c r="Z369" s="72"/>
      <c r="AA369" s="72"/>
      <c r="AB369" s="72"/>
      <c r="AC369" s="44"/>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c r="BM369" s="3"/>
      <c r="BN369" s="3"/>
      <c r="BO369" s="3"/>
      <c r="BP369" s="3"/>
      <c r="BQ369" s="3"/>
      <c r="BR369" s="3"/>
      <c r="BS369" s="3"/>
      <c r="BT369" s="3"/>
      <c r="BU369" s="3"/>
      <c r="BV369" s="3"/>
      <c r="BW369" s="3"/>
      <c r="BX369" s="3"/>
      <c r="BY369" s="3"/>
      <c r="BZ369" s="3"/>
      <c r="CA369" s="3"/>
      <c r="CB369" s="3"/>
      <c r="CC369" s="3"/>
      <c r="CD369" s="3"/>
      <c r="CE369" s="3"/>
      <c r="CF369" s="3"/>
      <c r="CG369" s="3"/>
      <c r="CH369" s="3"/>
      <c r="CI369" s="3"/>
      <c r="CJ369" s="3"/>
      <c r="CK369" s="3"/>
      <c r="CL369" s="3"/>
      <c r="CM369" s="3"/>
      <c r="CN369" s="3"/>
      <c r="CO369" s="3"/>
      <c r="CP369" s="3"/>
      <c r="CQ369" s="3"/>
      <c r="CR369" s="3"/>
      <c r="CS369" s="3"/>
      <c r="CT369" s="3"/>
      <c r="CU369" s="3"/>
      <c r="CV369" s="3"/>
      <c r="CW369" s="3"/>
      <c r="CX369" s="3"/>
      <c r="CY369" s="3"/>
      <c r="CZ369" s="3"/>
      <c r="DA369" s="3"/>
      <c r="DB369" s="3"/>
      <c r="DC369" s="3"/>
      <c r="DD369" s="3"/>
      <c r="DE369" s="3"/>
      <c r="DF369" s="3"/>
      <c r="DG369" s="3"/>
      <c r="DH369" s="3"/>
      <c r="DI369" s="3"/>
      <c r="DJ369" s="3"/>
      <c r="DK369" s="3"/>
      <c r="DL369" s="3"/>
      <c r="DM369" s="3"/>
      <c r="DN369" s="3"/>
      <c r="DO369" s="3"/>
      <c r="DP369" s="3"/>
      <c r="DQ369" s="3"/>
      <c r="DR369" s="3"/>
      <c r="DS369" s="3"/>
      <c r="DT369" s="3"/>
      <c r="DU369" s="3"/>
      <c r="DV369" s="3"/>
      <c r="DW369" s="3"/>
      <c r="DX369" s="3"/>
      <c r="DY369" s="3"/>
      <c r="DZ369" s="3"/>
      <c r="EA369" s="3"/>
      <c r="EB369" s="3"/>
      <c r="EC369" s="3"/>
      <c r="ED369" s="3"/>
      <c r="EE369" s="3"/>
      <c r="EF369" s="3"/>
      <c r="EG369" s="3"/>
      <c r="EH369" s="3"/>
      <c r="EI369" s="3"/>
      <c r="EJ369" s="3"/>
      <c r="EK369" s="3"/>
      <c r="EL369" s="3"/>
      <c r="EM369" s="3"/>
      <c r="EN369" s="3"/>
      <c r="EO369" s="3"/>
      <c r="EP369" s="3"/>
      <c r="EQ369" s="3"/>
      <c r="ER369" s="3"/>
      <c r="ES369" s="3"/>
      <c r="ET369" s="3"/>
      <c r="EU369" s="3"/>
      <c r="EV369" s="3"/>
      <c r="EW369" s="3"/>
      <c r="EX369" s="3"/>
      <c r="EY369" s="3"/>
      <c r="EZ369" s="3"/>
      <c r="FA369" s="3"/>
      <c r="FB369" s="3"/>
      <c r="FC369" s="3"/>
      <c r="FD369" s="3"/>
      <c r="FE369" s="3"/>
      <c r="FF369" s="3"/>
      <c r="FG369" s="2"/>
      <c r="FH369" s="41"/>
      <c r="FI369" s="4"/>
      <c r="FJ369" s="4"/>
      <c r="FK369" s="4"/>
      <c r="FL369" s="4"/>
      <c r="FM369" s="4"/>
      <c r="FN369" s="4"/>
      <c r="FO369" s="4"/>
      <c r="FP369" s="13"/>
    </row>
    <row r="370" spans="1:172" s="5" customFormat="1" x14ac:dyDescent="0.25">
      <c r="A370" s="27"/>
      <c r="B370" s="27"/>
      <c r="C370" s="44"/>
      <c r="D370" s="285"/>
      <c r="E370" s="285"/>
      <c r="F370" s="285"/>
      <c r="G370" s="285"/>
      <c r="H370" s="285"/>
      <c r="I370" s="285"/>
      <c r="J370" s="285"/>
      <c r="K370" s="285"/>
      <c r="L370" s="285"/>
      <c r="M370" s="285"/>
      <c r="N370" s="285"/>
      <c r="O370" s="285"/>
      <c r="P370" s="285"/>
      <c r="Q370" s="285"/>
      <c r="R370" s="285"/>
      <c r="S370" s="285"/>
      <c r="T370" s="93"/>
      <c r="U370" s="3"/>
      <c r="V370" s="3"/>
      <c r="W370" s="3"/>
      <c r="X370" s="3"/>
      <c r="Y370" s="72"/>
      <c r="Z370" s="72"/>
      <c r="AA370" s="72"/>
      <c r="AB370" s="72"/>
      <c r="AC370" s="44"/>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c r="BM370" s="3"/>
      <c r="BN370" s="3"/>
      <c r="BO370" s="3"/>
      <c r="BP370" s="3"/>
      <c r="BQ370" s="3"/>
      <c r="BR370" s="3"/>
      <c r="BS370" s="3"/>
      <c r="BT370" s="3"/>
      <c r="BU370" s="3"/>
      <c r="BV370" s="3"/>
      <c r="BW370" s="3"/>
      <c r="BX370" s="3"/>
      <c r="BY370" s="3"/>
      <c r="BZ370" s="3"/>
      <c r="CA370" s="3"/>
      <c r="CB370" s="3"/>
      <c r="CC370" s="3"/>
      <c r="CD370" s="3"/>
      <c r="CE370" s="3"/>
      <c r="CF370" s="3"/>
      <c r="CG370" s="3"/>
      <c r="CH370" s="3"/>
      <c r="CI370" s="3"/>
      <c r="CJ370" s="3"/>
      <c r="CK370" s="3"/>
      <c r="CL370" s="3"/>
      <c r="CM370" s="3"/>
      <c r="CN370" s="3"/>
      <c r="CO370" s="3"/>
      <c r="CP370" s="3"/>
      <c r="CQ370" s="3"/>
      <c r="CR370" s="3"/>
      <c r="CS370" s="3"/>
      <c r="CT370" s="3"/>
      <c r="CU370" s="3"/>
      <c r="CV370" s="3"/>
      <c r="CW370" s="3"/>
      <c r="CX370" s="3"/>
      <c r="CY370" s="3"/>
      <c r="CZ370" s="3"/>
      <c r="DA370" s="3"/>
      <c r="DB370" s="3"/>
      <c r="DC370" s="3"/>
      <c r="DD370" s="3"/>
      <c r="DE370" s="3"/>
      <c r="DF370" s="3"/>
      <c r="DG370" s="3"/>
      <c r="DH370" s="3"/>
      <c r="DI370" s="3"/>
      <c r="DJ370" s="3"/>
      <c r="DK370" s="3"/>
      <c r="DL370" s="3"/>
      <c r="DM370" s="3"/>
      <c r="DN370" s="3"/>
      <c r="DO370" s="3"/>
      <c r="DP370" s="3"/>
      <c r="DQ370" s="3"/>
      <c r="DR370" s="3"/>
      <c r="DS370" s="3"/>
      <c r="DT370" s="3"/>
      <c r="DU370" s="3"/>
      <c r="DV370" s="3"/>
      <c r="DW370" s="3"/>
      <c r="DX370" s="3"/>
      <c r="DY370" s="3"/>
      <c r="DZ370" s="3"/>
      <c r="EA370" s="3"/>
      <c r="EB370" s="3"/>
      <c r="EC370" s="3"/>
      <c r="ED370" s="3"/>
      <c r="EE370" s="3"/>
      <c r="EF370" s="3"/>
      <c r="EG370" s="3"/>
      <c r="EH370" s="3"/>
      <c r="EI370" s="3"/>
      <c r="EJ370" s="3"/>
      <c r="EK370" s="3"/>
      <c r="EL370" s="3"/>
      <c r="EM370" s="3"/>
      <c r="EN370" s="3"/>
      <c r="EO370" s="3"/>
      <c r="EP370" s="3"/>
      <c r="EQ370" s="3"/>
      <c r="ER370" s="3"/>
      <c r="ES370" s="3"/>
      <c r="ET370" s="3"/>
      <c r="EU370" s="3"/>
      <c r="EV370" s="3"/>
      <c r="EW370" s="3"/>
      <c r="EX370" s="3"/>
      <c r="EY370" s="3"/>
      <c r="EZ370" s="3"/>
      <c r="FA370" s="3"/>
      <c r="FB370" s="3"/>
      <c r="FC370" s="3"/>
      <c r="FD370" s="3"/>
      <c r="FE370" s="3"/>
      <c r="FF370" s="3"/>
      <c r="FG370" s="2"/>
      <c r="FH370" s="41"/>
      <c r="FI370" s="4"/>
      <c r="FJ370" s="4"/>
      <c r="FK370" s="4"/>
      <c r="FL370" s="4"/>
      <c r="FM370" s="4"/>
      <c r="FN370" s="4"/>
      <c r="FO370" s="4"/>
      <c r="FP370" s="13"/>
    </row>
    <row r="371" spans="1:172" s="5" customFormat="1" x14ac:dyDescent="0.25">
      <c r="A371" s="27"/>
      <c r="B371" s="27"/>
      <c r="C371" s="44"/>
      <c r="D371" s="285"/>
      <c r="E371" s="285"/>
      <c r="F371" s="285"/>
      <c r="G371" s="285"/>
      <c r="H371" s="285"/>
      <c r="I371" s="285"/>
      <c r="J371" s="285"/>
      <c r="K371" s="285"/>
      <c r="L371" s="285"/>
      <c r="M371" s="285"/>
      <c r="N371" s="285"/>
      <c r="O371" s="285"/>
      <c r="P371" s="285"/>
      <c r="Q371" s="285"/>
      <c r="R371" s="285"/>
      <c r="S371" s="285"/>
      <c r="T371" s="93"/>
      <c r="U371" s="3"/>
      <c r="V371" s="3"/>
      <c r="W371" s="3"/>
      <c r="X371" s="3"/>
      <c r="Y371" s="72"/>
      <c r="Z371" s="72"/>
      <c r="AA371" s="72"/>
      <c r="AB371" s="72"/>
      <c r="AC371" s="44"/>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c r="BM371" s="3"/>
      <c r="BN371" s="3"/>
      <c r="BO371" s="3"/>
      <c r="BP371" s="3"/>
      <c r="BQ371" s="3"/>
      <c r="BR371" s="3"/>
      <c r="BS371" s="3"/>
      <c r="BT371" s="3"/>
      <c r="BU371" s="3"/>
      <c r="BV371" s="3"/>
      <c r="BW371" s="3"/>
      <c r="BX371" s="3"/>
      <c r="BY371" s="3"/>
      <c r="BZ371" s="3"/>
      <c r="CA371" s="3"/>
      <c r="CB371" s="3"/>
      <c r="CC371" s="3"/>
      <c r="CD371" s="3"/>
      <c r="CE371" s="3"/>
      <c r="CF371" s="3"/>
      <c r="CG371" s="3"/>
      <c r="CH371" s="3"/>
      <c r="CI371" s="3"/>
      <c r="CJ371" s="3"/>
      <c r="CK371" s="3"/>
      <c r="CL371" s="3"/>
      <c r="CM371" s="3"/>
      <c r="CN371" s="3"/>
      <c r="CO371" s="3"/>
      <c r="CP371" s="3"/>
      <c r="CQ371" s="3"/>
      <c r="CR371" s="3"/>
      <c r="CS371" s="3"/>
      <c r="CT371" s="3"/>
      <c r="CU371" s="3"/>
      <c r="CV371" s="3"/>
      <c r="CW371" s="3"/>
      <c r="CX371" s="3"/>
      <c r="CY371" s="3"/>
      <c r="CZ371" s="3"/>
      <c r="DA371" s="3"/>
      <c r="DB371" s="3"/>
      <c r="DC371" s="3"/>
      <c r="DD371" s="3"/>
      <c r="DE371" s="3"/>
      <c r="DF371" s="3"/>
      <c r="DG371" s="3"/>
      <c r="DH371" s="3"/>
      <c r="DI371" s="3"/>
      <c r="DJ371" s="3"/>
      <c r="DK371" s="3"/>
      <c r="DL371" s="3"/>
      <c r="DM371" s="3"/>
      <c r="DN371" s="3"/>
      <c r="DO371" s="3"/>
      <c r="DP371" s="3"/>
      <c r="DQ371" s="3"/>
      <c r="DR371" s="3"/>
      <c r="DS371" s="3"/>
      <c r="DT371" s="3"/>
      <c r="DU371" s="3"/>
      <c r="DV371" s="3"/>
      <c r="DW371" s="3"/>
      <c r="DX371" s="3"/>
      <c r="DY371" s="3"/>
      <c r="DZ371" s="3"/>
      <c r="EA371" s="3"/>
      <c r="EB371" s="3"/>
      <c r="EC371" s="3"/>
      <c r="ED371" s="3"/>
      <c r="EE371" s="3"/>
      <c r="EF371" s="3"/>
      <c r="EG371" s="3"/>
      <c r="EH371" s="3"/>
      <c r="EI371" s="3"/>
      <c r="EJ371" s="3"/>
      <c r="EK371" s="3"/>
      <c r="EL371" s="3"/>
      <c r="EM371" s="3"/>
      <c r="EN371" s="3"/>
      <c r="EO371" s="3"/>
      <c r="EP371" s="3"/>
      <c r="EQ371" s="3"/>
      <c r="ER371" s="3"/>
      <c r="ES371" s="3"/>
      <c r="ET371" s="3"/>
      <c r="EU371" s="3"/>
      <c r="EV371" s="3"/>
      <c r="EW371" s="3"/>
      <c r="EX371" s="3"/>
      <c r="EY371" s="3"/>
      <c r="EZ371" s="3"/>
      <c r="FA371" s="3"/>
      <c r="FB371" s="3"/>
      <c r="FC371" s="3"/>
      <c r="FD371" s="3"/>
      <c r="FE371" s="3"/>
      <c r="FF371" s="3"/>
      <c r="FG371" s="2"/>
      <c r="FH371" s="41"/>
      <c r="FI371" s="4"/>
      <c r="FJ371" s="4"/>
      <c r="FK371" s="4"/>
      <c r="FL371" s="4"/>
      <c r="FM371" s="4"/>
      <c r="FN371" s="4"/>
      <c r="FO371" s="4"/>
      <c r="FP371" s="13"/>
    </row>
    <row r="372" spans="1:172" s="5" customFormat="1" x14ac:dyDescent="0.25">
      <c r="A372" s="27"/>
      <c r="B372" s="27"/>
      <c r="C372" s="44"/>
      <c r="D372" s="285"/>
      <c r="E372" s="285"/>
      <c r="F372" s="285"/>
      <c r="G372" s="285"/>
      <c r="H372" s="285"/>
      <c r="I372" s="285"/>
      <c r="J372" s="285"/>
      <c r="K372" s="285"/>
      <c r="L372" s="285"/>
      <c r="M372" s="285"/>
      <c r="N372" s="285"/>
      <c r="O372" s="285"/>
      <c r="P372" s="285"/>
      <c r="Q372" s="285"/>
      <c r="R372" s="285"/>
      <c r="S372" s="285"/>
      <c r="T372" s="93"/>
      <c r="U372" s="3"/>
      <c r="V372" s="3"/>
      <c r="W372" s="3"/>
      <c r="X372" s="3"/>
      <c r="Y372" s="72"/>
      <c r="Z372" s="72"/>
      <c r="AA372" s="72"/>
      <c r="AB372" s="72"/>
      <c r="AC372" s="44"/>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c r="BM372" s="3"/>
      <c r="BN372" s="3"/>
      <c r="BO372" s="3"/>
      <c r="BP372" s="3"/>
      <c r="BQ372" s="3"/>
      <c r="BR372" s="3"/>
      <c r="BS372" s="3"/>
      <c r="BT372" s="3"/>
      <c r="BU372" s="3"/>
      <c r="BV372" s="3"/>
      <c r="BW372" s="3"/>
      <c r="BX372" s="3"/>
      <c r="BY372" s="3"/>
      <c r="BZ372" s="3"/>
      <c r="CA372" s="3"/>
      <c r="CB372" s="3"/>
      <c r="CC372" s="3"/>
      <c r="CD372" s="3"/>
      <c r="CE372" s="3"/>
      <c r="CF372" s="3"/>
      <c r="CG372" s="3"/>
      <c r="CH372" s="3"/>
      <c r="CI372" s="3"/>
      <c r="CJ372" s="3"/>
      <c r="CK372" s="3"/>
      <c r="CL372" s="3"/>
      <c r="CM372" s="3"/>
      <c r="CN372" s="3"/>
      <c r="CO372" s="3"/>
      <c r="CP372" s="3"/>
      <c r="CQ372" s="3"/>
      <c r="CR372" s="3"/>
      <c r="CS372" s="3"/>
      <c r="CT372" s="3"/>
      <c r="CU372" s="3"/>
      <c r="CV372" s="3"/>
      <c r="CW372" s="3"/>
      <c r="CX372" s="3"/>
      <c r="CY372" s="3"/>
      <c r="CZ372" s="3"/>
      <c r="DA372" s="3"/>
      <c r="DB372" s="3"/>
      <c r="DC372" s="3"/>
      <c r="DD372" s="3"/>
      <c r="DE372" s="3"/>
      <c r="DF372" s="3"/>
      <c r="DG372" s="3"/>
      <c r="DH372" s="3"/>
      <c r="DI372" s="3"/>
      <c r="DJ372" s="3"/>
      <c r="DK372" s="3"/>
      <c r="DL372" s="3"/>
      <c r="DM372" s="3"/>
      <c r="DN372" s="3"/>
      <c r="DO372" s="3"/>
      <c r="DP372" s="3"/>
      <c r="DQ372" s="3"/>
      <c r="DR372" s="3"/>
      <c r="DS372" s="3"/>
      <c r="DT372" s="3"/>
      <c r="DU372" s="3"/>
      <c r="DV372" s="3"/>
      <c r="DW372" s="3"/>
      <c r="DX372" s="3"/>
      <c r="DY372" s="3"/>
      <c r="DZ372" s="3"/>
      <c r="EA372" s="3"/>
      <c r="EB372" s="3"/>
      <c r="EC372" s="3"/>
      <c r="ED372" s="3"/>
      <c r="EE372" s="3"/>
      <c r="EF372" s="3"/>
      <c r="EG372" s="3"/>
      <c r="EH372" s="3"/>
      <c r="EI372" s="3"/>
      <c r="EJ372" s="3"/>
      <c r="EK372" s="3"/>
      <c r="EL372" s="3"/>
      <c r="EM372" s="3"/>
      <c r="EN372" s="3"/>
      <c r="EO372" s="3"/>
      <c r="EP372" s="3"/>
      <c r="EQ372" s="3"/>
      <c r="ER372" s="3"/>
      <c r="ES372" s="3"/>
      <c r="ET372" s="3"/>
      <c r="EU372" s="3"/>
      <c r="EV372" s="3"/>
      <c r="EW372" s="3"/>
      <c r="EX372" s="3"/>
      <c r="EY372" s="3"/>
      <c r="EZ372" s="3"/>
      <c r="FA372" s="3"/>
      <c r="FB372" s="3"/>
      <c r="FC372" s="3"/>
      <c r="FD372" s="3"/>
      <c r="FE372" s="3"/>
      <c r="FF372" s="3"/>
      <c r="FG372" s="2"/>
      <c r="FH372" s="41"/>
      <c r="FI372" s="4"/>
      <c r="FJ372" s="4"/>
      <c r="FK372" s="4"/>
      <c r="FL372" s="4"/>
      <c r="FM372" s="4"/>
      <c r="FN372" s="4"/>
      <c r="FO372" s="4"/>
      <c r="FP372" s="13"/>
    </row>
    <row r="373" spans="1:172" s="5" customFormat="1" x14ac:dyDescent="0.25">
      <c r="A373" s="27"/>
      <c r="B373" s="27"/>
      <c r="C373" s="44"/>
      <c r="D373" s="285"/>
      <c r="E373" s="285"/>
      <c r="F373" s="285"/>
      <c r="G373" s="285"/>
      <c r="H373" s="285"/>
      <c r="I373" s="285"/>
      <c r="J373" s="285"/>
      <c r="K373" s="285"/>
      <c r="L373" s="285"/>
      <c r="M373" s="285"/>
      <c r="N373" s="285"/>
      <c r="O373" s="285"/>
      <c r="P373" s="285"/>
      <c r="Q373" s="285"/>
      <c r="R373" s="285"/>
      <c r="S373" s="285"/>
      <c r="T373" s="93"/>
      <c r="U373" s="3"/>
      <c r="V373" s="3"/>
      <c r="W373" s="3"/>
      <c r="X373" s="3"/>
      <c r="Y373" s="72"/>
      <c r="Z373" s="72"/>
      <c r="AA373" s="72"/>
      <c r="AB373" s="72"/>
      <c r="AC373" s="44"/>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c r="BM373" s="3"/>
      <c r="BN373" s="3"/>
      <c r="BO373" s="3"/>
      <c r="BP373" s="3"/>
      <c r="BQ373" s="3"/>
      <c r="BR373" s="3"/>
      <c r="BS373" s="3"/>
      <c r="BT373" s="3"/>
      <c r="BU373" s="3"/>
      <c r="BV373" s="3"/>
      <c r="BW373" s="3"/>
      <c r="BX373" s="3"/>
      <c r="BY373" s="3"/>
      <c r="BZ373" s="3"/>
      <c r="CA373" s="3"/>
      <c r="CB373" s="3"/>
      <c r="CC373" s="3"/>
      <c r="CD373" s="3"/>
      <c r="CE373" s="3"/>
      <c r="CF373" s="3"/>
      <c r="CG373" s="3"/>
      <c r="CH373" s="3"/>
      <c r="CI373" s="3"/>
      <c r="CJ373" s="3"/>
      <c r="CK373" s="3"/>
      <c r="CL373" s="3"/>
      <c r="CM373" s="3"/>
      <c r="CN373" s="3"/>
      <c r="CO373" s="3"/>
      <c r="CP373" s="3"/>
      <c r="CQ373" s="3"/>
      <c r="CR373" s="3"/>
      <c r="CS373" s="3"/>
      <c r="CT373" s="3"/>
      <c r="CU373" s="3"/>
      <c r="CV373" s="3"/>
      <c r="CW373" s="3"/>
      <c r="CX373" s="3"/>
      <c r="CY373" s="3"/>
      <c r="CZ373" s="3"/>
      <c r="DA373" s="3"/>
      <c r="DB373" s="3"/>
      <c r="DC373" s="3"/>
      <c r="DD373" s="3"/>
      <c r="DE373" s="3"/>
      <c r="DF373" s="3"/>
      <c r="DG373" s="3"/>
      <c r="DH373" s="3"/>
      <c r="DI373" s="3"/>
      <c r="DJ373" s="3"/>
      <c r="DK373" s="3"/>
      <c r="DL373" s="3"/>
      <c r="DM373" s="3"/>
      <c r="DN373" s="3"/>
      <c r="DO373" s="3"/>
      <c r="DP373" s="3"/>
      <c r="DQ373" s="3"/>
      <c r="DR373" s="3"/>
      <c r="DS373" s="3"/>
      <c r="DT373" s="3"/>
      <c r="DU373" s="3"/>
      <c r="DV373" s="3"/>
      <c r="DW373" s="3"/>
      <c r="DX373" s="3"/>
      <c r="DY373" s="3"/>
      <c r="DZ373" s="3"/>
      <c r="EA373" s="3"/>
      <c r="EB373" s="3"/>
      <c r="EC373" s="3"/>
      <c r="ED373" s="3"/>
      <c r="EE373" s="3"/>
      <c r="EF373" s="3"/>
      <c r="EG373" s="3"/>
      <c r="EH373" s="3"/>
      <c r="EI373" s="3"/>
      <c r="EJ373" s="3"/>
      <c r="EK373" s="3"/>
      <c r="EL373" s="3"/>
      <c r="EM373" s="3"/>
      <c r="EN373" s="3"/>
      <c r="EO373" s="3"/>
      <c r="EP373" s="3"/>
      <c r="EQ373" s="3"/>
      <c r="ER373" s="3"/>
      <c r="ES373" s="3"/>
      <c r="ET373" s="3"/>
      <c r="EU373" s="3"/>
      <c r="EV373" s="3"/>
      <c r="EW373" s="3"/>
      <c r="EX373" s="3"/>
      <c r="EY373" s="3"/>
      <c r="EZ373" s="3"/>
      <c r="FA373" s="3"/>
      <c r="FB373" s="3"/>
      <c r="FC373" s="3"/>
      <c r="FD373" s="3"/>
      <c r="FE373" s="3"/>
      <c r="FF373" s="3"/>
      <c r="FG373" s="2"/>
      <c r="FH373" s="41"/>
      <c r="FI373" s="4"/>
      <c r="FJ373" s="4"/>
      <c r="FK373" s="4"/>
      <c r="FL373" s="4"/>
      <c r="FM373" s="4"/>
      <c r="FN373" s="4"/>
      <c r="FO373" s="4"/>
      <c r="FP373" s="13"/>
    </row>
    <row r="374" spans="1:172" s="5" customFormat="1" x14ac:dyDescent="0.25">
      <c r="A374" s="27"/>
      <c r="B374" s="27"/>
      <c r="C374" s="44"/>
      <c r="D374" s="285"/>
      <c r="E374" s="285"/>
      <c r="F374" s="285"/>
      <c r="G374" s="285"/>
      <c r="H374" s="285"/>
      <c r="I374" s="285"/>
      <c r="J374" s="285"/>
      <c r="K374" s="285"/>
      <c r="L374" s="285"/>
      <c r="M374" s="285"/>
      <c r="N374" s="285"/>
      <c r="O374" s="285"/>
      <c r="P374" s="285"/>
      <c r="Q374" s="285"/>
      <c r="R374" s="285"/>
      <c r="S374" s="285"/>
      <c r="T374" s="93"/>
      <c r="U374" s="3"/>
      <c r="V374" s="3"/>
      <c r="W374" s="3"/>
      <c r="X374" s="3"/>
      <c r="Y374" s="72"/>
      <c r="Z374" s="72"/>
      <c r="AA374" s="72"/>
      <c r="AB374" s="72"/>
      <c r="AC374" s="44"/>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c r="BM374" s="3"/>
      <c r="BN374" s="3"/>
      <c r="BO374" s="3"/>
      <c r="BP374" s="3"/>
      <c r="BQ374" s="3"/>
      <c r="BR374" s="3"/>
      <c r="BS374" s="3"/>
      <c r="BT374" s="3"/>
      <c r="BU374" s="3"/>
      <c r="BV374" s="3"/>
      <c r="BW374" s="3"/>
      <c r="BX374" s="3"/>
      <c r="BY374" s="3"/>
      <c r="BZ374" s="3"/>
      <c r="CA374" s="3"/>
      <c r="CB374" s="3"/>
      <c r="CC374" s="3"/>
      <c r="CD374" s="3"/>
      <c r="CE374" s="3"/>
      <c r="CF374" s="3"/>
      <c r="CG374" s="3"/>
      <c r="CH374" s="3"/>
      <c r="CI374" s="3"/>
      <c r="CJ374" s="3"/>
      <c r="CK374" s="3"/>
      <c r="CL374" s="3"/>
      <c r="CM374" s="3"/>
      <c r="CN374" s="3"/>
      <c r="CO374" s="3"/>
      <c r="CP374" s="3"/>
      <c r="CQ374" s="3"/>
      <c r="CR374" s="3"/>
      <c r="CS374" s="3"/>
      <c r="CT374" s="3"/>
      <c r="CU374" s="3"/>
      <c r="CV374" s="3"/>
      <c r="CW374" s="3"/>
      <c r="CX374" s="3"/>
      <c r="CY374" s="3"/>
      <c r="CZ374" s="3"/>
      <c r="DA374" s="3"/>
      <c r="DB374" s="3"/>
      <c r="DC374" s="3"/>
      <c r="DD374" s="3"/>
      <c r="DE374" s="3"/>
      <c r="DF374" s="3"/>
      <c r="DG374" s="3"/>
      <c r="DH374" s="3"/>
      <c r="DI374" s="3"/>
      <c r="DJ374" s="3"/>
      <c r="DK374" s="3"/>
      <c r="DL374" s="3"/>
      <c r="DM374" s="3"/>
      <c r="DN374" s="3"/>
      <c r="DO374" s="3"/>
      <c r="DP374" s="3"/>
      <c r="DQ374" s="3"/>
      <c r="DR374" s="3"/>
      <c r="DS374" s="3"/>
      <c r="DT374" s="3"/>
      <c r="DU374" s="3"/>
      <c r="DV374" s="3"/>
      <c r="DW374" s="3"/>
      <c r="DX374" s="3"/>
      <c r="DY374" s="3"/>
      <c r="DZ374" s="3"/>
      <c r="EA374" s="3"/>
      <c r="EB374" s="3"/>
      <c r="EC374" s="3"/>
      <c r="ED374" s="3"/>
      <c r="EE374" s="3"/>
      <c r="EF374" s="3"/>
      <c r="EG374" s="3"/>
      <c r="EH374" s="3"/>
      <c r="EI374" s="3"/>
      <c r="EJ374" s="3"/>
      <c r="EK374" s="3"/>
      <c r="EL374" s="3"/>
      <c r="EM374" s="3"/>
      <c r="EN374" s="3"/>
      <c r="EO374" s="3"/>
      <c r="EP374" s="3"/>
      <c r="EQ374" s="3"/>
      <c r="ER374" s="3"/>
      <c r="ES374" s="3"/>
      <c r="ET374" s="3"/>
      <c r="EU374" s="3"/>
      <c r="EV374" s="3"/>
      <c r="EW374" s="3"/>
      <c r="EX374" s="3"/>
      <c r="EY374" s="3"/>
      <c r="EZ374" s="3"/>
      <c r="FA374" s="3"/>
      <c r="FB374" s="3"/>
      <c r="FC374" s="3"/>
      <c r="FD374" s="3"/>
      <c r="FE374" s="3"/>
      <c r="FF374" s="3"/>
      <c r="FG374" s="2"/>
      <c r="FH374" s="41"/>
      <c r="FI374" s="4"/>
      <c r="FJ374" s="4"/>
      <c r="FK374" s="4"/>
      <c r="FL374" s="4"/>
      <c r="FM374" s="4"/>
      <c r="FN374" s="4"/>
      <c r="FO374" s="4"/>
      <c r="FP374" s="13"/>
    </row>
    <row r="375" spans="1:172" s="5" customFormat="1" x14ac:dyDescent="0.25">
      <c r="A375" s="27"/>
      <c r="B375" s="27"/>
      <c r="C375" s="44"/>
      <c r="D375" s="285"/>
      <c r="E375" s="285"/>
      <c r="F375" s="285"/>
      <c r="G375" s="285"/>
      <c r="H375" s="285"/>
      <c r="I375" s="285"/>
      <c r="J375" s="285"/>
      <c r="K375" s="285"/>
      <c r="L375" s="285"/>
      <c r="M375" s="285"/>
      <c r="N375" s="285"/>
      <c r="O375" s="285"/>
      <c r="P375" s="285"/>
      <c r="Q375" s="285"/>
      <c r="R375" s="285"/>
      <c r="S375" s="285"/>
      <c r="T375" s="93"/>
      <c r="U375" s="3"/>
      <c r="V375" s="3"/>
      <c r="W375" s="3"/>
      <c r="X375" s="3"/>
      <c r="Y375" s="72"/>
      <c r="Z375" s="72"/>
      <c r="AA375" s="72"/>
      <c r="AB375" s="72"/>
      <c r="AC375" s="44"/>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c r="BM375" s="3"/>
      <c r="BN375" s="3"/>
      <c r="BO375" s="3"/>
      <c r="BP375" s="3"/>
      <c r="BQ375" s="3"/>
      <c r="BR375" s="3"/>
      <c r="BS375" s="3"/>
      <c r="BT375" s="3"/>
      <c r="BU375" s="3"/>
      <c r="BV375" s="3"/>
      <c r="BW375" s="3"/>
      <c r="BX375" s="3"/>
      <c r="BY375" s="3"/>
      <c r="BZ375" s="3"/>
      <c r="CA375" s="3"/>
      <c r="CB375" s="3"/>
      <c r="CC375" s="3"/>
      <c r="CD375" s="3"/>
      <c r="CE375" s="3"/>
      <c r="CF375" s="3"/>
      <c r="CG375" s="3"/>
      <c r="CH375" s="3"/>
      <c r="CI375" s="3"/>
      <c r="CJ375" s="3"/>
      <c r="CK375" s="3"/>
      <c r="CL375" s="3"/>
      <c r="CM375" s="3"/>
      <c r="CN375" s="3"/>
      <c r="CO375" s="3"/>
      <c r="CP375" s="3"/>
      <c r="CQ375" s="3"/>
      <c r="CR375" s="3"/>
      <c r="CS375" s="3"/>
      <c r="CT375" s="3"/>
      <c r="CU375" s="3"/>
      <c r="CV375" s="3"/>
      <c r="CW375" s="3"/>
      <c r="CX375" s="3"/>
      <c r="CY375" s="3"/>
      <c r="CZ375" s="3"/>
      <c r="DA375" s="3"/>
      <c r="DB375" s="3"/>
      <c r="DC375" s="3"/>
      <c r="DD375" s="3"/>
      <c r="DE375" s="3"/>
      <c r="DF375" s="3"/>
      <c r="DG375" s="3"/>
      <c r="DH375" s="3"/>
      <c r="DI375" s="3"/>
      <c r="DJ375" s="3"/>
      <c r="DK375" s="3"/>
      <c r="DL375" s="3"/>
      <c r="DM375" s="3"/>
      <c r="DN375" s="3"/>
      <c r="DO375" s="3"/>
      <c r="DP375" s="3"/>
      <c r="DQ375" s="3"/>
      <c r="DR375" s="3"/>
      <c r="DS375" s="3"/>
      <c r="DT375" s="3"/>
      <c r="DU375" s="3"/>
      <c r="DV375" s="3"/>
      <c r="DW375" s="3"/>
      <c r="DX375" s="3"/>
      <c r="DY375" s="3"/>
      <c r="DZ375" s="3"/>
      <c r="EA375" s="3"/>
      <c r="EB375" s="3"/>
      <c r="EC375" s="3"/>
      <c r="ED375" s="3"/>
      <c r="EE375" s="3"/>
      <c r="EF375" s="3"/>
      <c r="EG375" s="3"/>
      <c r="EH375" s="3"/>
      <c r="EI375" s="3"/>
      <c r="EJ375" s="3"/>
      <c r="EK375" s="3"/>
      <c r="EL375" s="3"/>
      <c r="EM375" s="3"/>
      <c r="EN375" s="3"/>
      <c r="EO375" s="3"/>
      <c r="EP375" s="3"/>
      <c r="EQ375" s="3"/>
      <c r="ER375" s="3"/>
      <c r="ES375" s="3"/>
      <c r="ET375" s="3"/>
      <c r="EU375" s="3"/>
      <c r="EV375" s="3"/>
      <c r="EW375" s="3"/>
      <c r="EX375" s="3"/>
      <c r="EY375" s="3"/>
      <c r="EZ375" s="3"/>
      <c r="FA375" s="3"/>
      <c r="FB375" s="3"/>
      <c r="FC375" s="3"/>
      <c r="FD375" s="3"/>
      <c r="FE375" s="3"/>
      <c r="FF375" s="3"/>
      <c r="FG375" s="2"/>
      <c r="FH375" s="41"/>
      <c r="FI375" s="4"/>
      <c r="FJ375" s="4"/>
      <c r="FK375" s="4"/>
      <c r="FL375" s="4"/>
      <c r="FM375" s="4"/>
      <c r="FN375" s="4"/>
      <c r="FO375" s="4"/>
      <c r="FP375" s="13"/>
    </row>
    <row r="376" spans="1:172" s="5" customFormat="1" x14ac:dyDescent="0.25">
      <c r="A376" s="27"/>
      <c r="B376" s="27"/>
      <c r="C376" s="44"/>
      <c r="D376" s="285"/>
      <c r="E376" s="285"/>
      <c r="F376" s="285"/>
      <c r="G376" s="285"/>
      <c r="H376" s="285"/>
      <c r="I376" s="285"/>
      <c r="J376" s="285"/>
      <c r="K376" s="285"/>
      <c r="L376" s="285"/>
      <c r="M376" s="285"/>
      <c r="N376" s="285"/>
      <c r="O376" s="285"/>
      <c r="P376" s="285"/>
      <c r="Q376" s="285"/>
      <c r="R376" s="285"/>
      <c r="S376" s="285"/>
      <c r="T376" s="93"/>
      <c r="U376" s="3"/>
      <c r="V376" s="3"/>
      <c r="W376" s="3"/>
      <c r="X376" s="3"/>
      <c r="Y376" s="72"/>
      <c r="Z376" s="72"/>
      <c r="AA376" s="72"/>
      <c r="AB376" s="72"/>
      <c r="AC376" s="44"/>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c r="BM376" s="3"/>
      <c r="BN376" s="3"/>
      <c r="BO376" s="3"/>
      <c r="BP376" s="3"/>
      <c r="BQ376" s="3"/>
      <c r="BR376" s="3"/>
      <c r="BS376" s="3"/>
      <c r="BT376" s="3"/>
      <c r="BU376" s="3"/>
      <c r="BV376" s="3"/>
      <c r="BW376" s="3"/>
      <c r="BX376" s="3"/>
      <c r="BY376" s="3"/>
      <c r="BZ376" s="3"/>
      <c r="CA376" s="3"/>
      <c r="CB376" s="3"/>
      <c r="CC376" s="3"/>
      <c r="CD376" s="3"/>
      <c r="CE376" s="3"/>
      <c r="CF376" s="3"/>
      <c r="CG376" s="3"/>
      <c r="CH376" s="3"/>
      <c r="CI376" s="3"/>
      <c r="CJ376" s="3"/>
      <c r="CK376" s="3"/>
      <c r="CL376" s="3"/>
      <c r="CM376" s="3"/>
      <c r="CN376" s="3"/>
      <c r="CO376" s="3"/>
      <c r="CP376" s="3"/>
      <c r="CQ376" s="3"/>
      <c r="CR376" s="3"/>
      <c r="CS376" s="3"/>
      <c r="CT376" s="3"/>
      <c r="CU376" s="3"/>
      <c r="CV376" s="3"/>
      <c r="CW376" s="3"/>
      <c r="CX376" s="3"/>
      <c r="CY376" s="3"/>
      <c r="CZ376" s="3"/>
      <c r="DA376" s="3"/>
      <c r="DB376" s="3"/>
      <c r="DC376" s="3"/>
      <c r="DD376" s="3"/>
      <c r="DE376" s="3"/>
      <c r="DF376" s="3"/>
      <c r="DG376" s="3"/>
      <c r="DH376" s="3"/>
      <c r="DI376" s="3"/>
      <c r="DJ376" s="3"/>
      <c r="DK376" s="3"/>
      <c r="DL376" s="3"/>
      <c r="DM376" s="3"/>
      <c r="DN376" s="3"/>
      <c r="DO376" s="3"/>
      <c r="DP376" s="3"/>
      <c r="DQ376" s="3"/>
      <c r="DR376" s="3"/>
      <c r="DS376" s="3"/>
      <c r="DT376" s="3"/>
      <c r="DU376" s="3"/>
      <c r="DV376" s="3"/>
      <c r="DW376" s="3"/>
      <c r="DX376" s="3"/>
      <c r="DY376" s="3"/>
      <c r="DZ376" s="3"/>
      <c r="EA376" s="3"/>
      <c r="EB376" s="3"/>
      <c r="EC376" s="3"/>
      <c r="ED376" s="3"/>
      <c r="EE376" s="3"/>
      <c r="EF376" s="3"/>
      <c r="EG376" s="3"/>
      <c r="EH376" s="3"/>
      <c r="EI376" s="3"/>
      <c r="EJ376" s="3"/>
      <c r="EK376" s="3"/>
      <c r="EL376" s="3"/>
      <c r="EM376" s="3"/>
      <c r="EN376" s="3"/>
      <c r="EO376" s="3"/>
      <c r="EP376" s="3"/>
      <c r="EQ376" s="3"/>
      <c r="ER376" s="3"/>
      <c r="ES376" s="3"/>
      <c r="ET376" s="3"/>
      <c r="EU376" s="3"/>
      <c r="EV376" s="3"/>
      <c r="EW376" s="3"/>
      <c r="EX376" s="3"/>
      <c r="EY376" s="3"/>
      <c r="EZ376" s="3"/>
      <c r="FA376" s="3"/>
      <c r="FB376" s="3"/>
      <c r="FC376" s="3"/>
      <c r="FD376" s="3"/>
      <c r="FE376" s="3"/>
      <c r="FF376" s="3"/>
      <c r="FG376" s="2"/>
      <c r="FH376" s="41"/>
      <c r="FI376" s="4"/>
      <c r="FJ376" s="4"/>
      <c r="FK376" s="4"/>
      <c r="FL376" s="4"/>
      <c r="FM376" s="4"/>
      <c r="FN376" s="4"/>
      <c r="FO376" s="4"/>
      <c r="FP376" s="13"/>
    </row>
    <row r="377" spans="1:172" s="5" customFormat="1" x14ac:dyDescent="0.25">
      <c r="A377" s="27"/>
      <c r="B377" s="27"/>
      <c r="C377" s="44"/>
      <c r="D377" s="285"/>
      <c r="E377" s="285"/>
      <c r="F377" s="285"/>
      <c r="G377" s="285"/>
      <c r="H377" s="285"/>
      <c r="I377" s="285"/>
      <c r="J377" s="285"/>
      <c r="K377" s="285"/>
      <c r="L377" s="285"/>
      <c r="M377" s="285"/>
      <c r="N377" s="285"/>
      <c r="O377" s="285"/>
      <c r="P377" s="285"/>
      <c r="Q377" s="285"/>
      <c r="R377" s="285"/>
      <c r="S377" s="285"/>
      <c r="T377" s="93"/>
      <c r="U377" s="3"/>
      <c r="V377" s="3"/>
      <c r="W377" s="3"/>
      <c r="X377" s="3"/>
      <c r="Y377" s="72"/>
      <c r="Z377" s="72"/>
      <c r="AA377" s="72"/>
      <c r="AB377" s="72"/>
      <c r="AC377" s="44"/>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c r="BM377" s="3"/>
      <c r="BN377" s="3"/>
      <c r="BO377" s="3"/>
      <c r="BP377" s="3"/>
      <c r="BQ377" s="3"/>
      <c r="BR377" s="3"/>
      <c r="BS377" s="3"/>
      <c r="BT377" s="3"/>
      <c r="BU377" s="3"/>
      <c r="BV377" s="3"/>
      <c r="BW377" s="3"/>
      <c r="BX377" s="3"/>
      <c r="BY377" s="3"/>
      <c r="BZ377" s="3"/>
      <c r="CA377" s="3"/>
      <c r="CB377" s="3"/>
      <c r="CC377" s="3"/>
      <c r="CD377" s="3"/>
      <c r="CE377" s="3"/>
      <c r="CF377" s="3"/>
      <c r="CG377" s="3"/>
      <c r="CH377" s="3"/>
      <c r="CI377" s="3"/>
      <c r="CJ377" s="3"/>
      <c r="CK377" s="3"/>
      <c r="CL377" s="3"/>
      <c r="CM377" s="3"/>
      <c r="CN377" s="3"/>
      <c r="CO377" s="3"/>
      <c r="CP377" s="3"/>
      <c r="CQ377" s="3"/>
      <c r="CR377" s="3"/>
      <c r="CS377" s="3"/>
      <c r="CT377" s="3"/>
      <c r="CU377" s="3"/>
      <c r="CV377" s="3"/>
      <c r="CW377" s="3"/>
      <c r="CX377" s="3"/>
      <c r="CY377" s="3"/>
      <c r="CZ377" s="3"/>
      <c r="DA377" s="3"/>
      <c r="DB377" s="3"/>
      <c r="DC377" s="3"/>
      <c r="DD377" s="3"/>
      <c r="DE377" s="3"/>
      <c r="DF377" s="3"/>
      <c r="DG377" s="3"/>
      <c r="DH377" s="3"/>
      <c r="DI377" s="3"/>
      <c r="DJ377" s="3"/>
      <c r="DK377" s="3"/>
      <c r="DL377" s="3"/>
      <c r="DM377" s="3"/>
      <c r="DN377" s="3"/>
      <c r="DO377" s="3"/>
      <c r="DP377" s="3"/>
      <c r="DQ377" s="3"/>
      <c r="DR377" s="3"/>
      <c r="DS377" s="3"/>
      <c r="DT377" s="3"/>
      <c r="DU377" s="3"/>
      <c r="DV377" s="3"/>
      <c r="DW377" s="3"/>
      <c r="DX377" s="3"/>
      <c r="DY377" s="3"/>
      <c r="DZ377" s="3"/>
      <c r="EA377" s="3"/>
      <c r="EB377" s="3"/>
      <c r="EC377" s="3"/>
      <c r="ED377" s="3"/>
      <c r="EE377" s="3"/>
      <c r="EF377" s="3"/>
      <c r="EG377" s="3"/>
      <c r="EH377" s="3"/>
      <c r="EI377" s="3"/>
      <c r="EJ377" s="3"/>
      <c r="EK377" s="3"/>
      <c r="EL377" s="3"/>
      <c r="EM377" s="3"/>
      <c r="EN377" s="3"/>
      <c r="EO377" s="3"/>
      <c r="EP377" s="3"/>
      <c r="EQ377" s="3"/>
      <c r="ER377" s="3"/>
      <c r="ES377" s="3"/>
      <c r="ET377" s="3"/>
      <c r="EU377" s="3"/>
      <c r="EV377" s="3"/>
      <c r="EW377" s="3"/>
      <c r="EX377" s="3"/>
      <c r="EY377" s="3"/>
      <c r="EZ377" s="3"/>
      <c r="FA377" s="3"/>
      <c r="FB377" s="3"/>
      <c r="FC377" s="3"/>
      <c r="FD377" s="3"/>
      <c r="FE377" s="3"/>
      <c r="FF377" s="3"/>
      <c r="FG377" s="2"/>
      <c r="FH377" s="41"/>
      <c r="FI377" s="4"/>
      <c r="FJ377" s="4"/>
      <c r="FK377" s="4"/>
      <c r="FL377" s="4"/>
      <c r="FM377" s="4"/>
      <c r="FN377" s="4"/>
      <c r="FO377" s="4"/>
      <c r="FP377" s="13"/>
    </row>
    <row r="378" spans="1:172" s="5" customFormat="1" x14ac:dyDescent="0.25">
      <c r="A378" s="27"/>
      <c r="B378" s="27"/>
      <c r="C378" s="44"/>
      <c r="D378" s="285"/>
      <c r="E378" s="285"/>
      <c r="F378" s="285"/>
      <c r="G378" s="285"/>
      <c r="H378" s="285"/>
      <c r="I378" s="285"/>
      <c r="J378" s="285"/>
      <c r="K378" s="285"/>
      <c r="L378" s="285"/>
      <c r="M378" s="285"/>
      <c r="N378" s="285"/>
      <c r="O378" s="285"/>
      <c r="P378" s="285"/>
      <c r="Q378" s="285"/>
      <c r="R378" s="285"/>
      <c r="S378" s="285"/>
      <c r="T378" s="93"/>
      <c r="U378" s="3"/>
      <c r="V378" s="3"/>
      <c r="W378" s="3"/>
      <c r="X378" s="3"/>
      <c r="Y378" s="72"/>
      <c r="Z378" s="72"/>
      <c r="AA378" s="72"/>
      <c r="AB378" s="72"/>
      <c r="AC378" s="44"/>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c r="BM378" s="3"/>
      <c r="BN378" s="3"/>
      <c r="BO378" s="3"/>
      <c r="BP378" s="3"/>
      <c r="BQ378" s="3"/>
      <c r="BR378" s="3"/>
      <c r="BS378" s="3"/>
      <c r="BT378" s="3"/>
      <c r="BU378" s="3"/>
      <c r="BV378" s="3"/>
      <c r="BW378" s="3"/>
      <c r="BX378" s="3"/>
      <c r="BY378" s="3"/>
      <c r="BZ378" s="3"/>
      <c r="CA378" s="3"/>
      <c r="CB378" s="3"/>
      <c r="CC378" s="3"/>
      <c r="CD378" s="3"/>
      <c r="CE378" s="3"/>
      <c r="CF378" s="3"/>
      <c r="CG378" s="3"/>
      <c r="CH378" s="3"/>
      <c r="CI378" s="3"/>
      <c r="CJ378" s="3"/>
      <c r="CK378" s="3"/>
      <c r="CL378" s="3"/>
      <c r="CM378" s="3"/>
      <c r="CN378" s="3"/>
      <c r="CO378" s="3"/>
      <c r="CP378" s="3"/>
      <c r="CQ378" s="3"/>
      <c r="CR378" s="3"/>
      <c r="CS378" s="3"/>
      <c r="CT378" s="3"/>
      <c r="CU378" s="3"/>
      <c r="CV378" s="3"/>
      <c r="CW378" s="3"/>
      <c r="CX378" s="3"/>
      <c r="CY378" s="3"/>
      <c r="CZ378" s="3"/>
      <c r="DA378" s="3"/>
      <c r="DB378" s="3"/>
      <c r="DC378" s="3"/>
      <c r="DD378" s="3"/>
      <c r="DE378" s="3"/>
      <c r="DF378" s="3"/>
      <c r="DG378" s="3"/>
      <c r="DH378" s="3"/>
      <c r="DI378" s="3"/>
      <c r="DJ378" s="3"/>
      <c r="DK378" s="3"/>
      <c r="DL378" s="3"/>
      <c r="DM378" s="3"/>
      <c r="DN378" s="3"/>
      <c r="DO378" s="3"/>
      <c r="DP378" s="3"/>
      <c r="DQ378" s="3"/>
      <c r="DR378" s="3"/>
      <c r="DS378" s="3"/>
      <c r="DT378" s="3"/>
      <c r="DU378" s="3"/>
      <c r="DV378" s="3"/>
      <c r="DW378" s="3"/>
      <c r="DX378" s="3"/>
      <c r="DY378" s="3"/>
      <c r="DZ378" s="3"/>
      <c r="EA378" s="3"/>
      <c r="EB378" s="3"/>
      <c r="EC378" s="3"/>
      <c r="ED378" s="3"/>
      <c r="EE378" s="3"/>
      <c r="EF378" s="3"/>
      <c r="EG378" s="3"/>
      <c r="EH378" s="3"/>
      <c r="EI378" s="3"/>
      <c r="EJ378" s="3"/>
      <c r="EK378" s="3"/>
      <c r="EL378" s="3"/>
      <c r="EM378" s="3"/>
      <c r="EN378" s="3"/>
      <c r="EO378" s="3"/>
      <c r="EP378" s="3"/>
      <c r="EQ378" s="3"/>
      <c r="ER378" s="3"/>
      <c r="ES378" s="3"/>
      <c r="ET378" s="3"/>
      <c r="EU378" s="3"/>
      <c r="EV378" s="3"/>
      <c r="EW378" s="3"/>
      <c r="EX378" s="3"/>
      <c r="EY378" s="3"/>
      <c r="EZ378" s="3"/>
      <c r="FA378" s="3"/>
      <c r="FB378" s="3"/>
      <c r="FC378" s="3"/>
      <c r="FD378" s="3"/>
      <c r="FE378" s="3"/>
      <c r="FF378" s="3"/>
      <c r="FG378" s="2"/>
      <c r="FH378" s="41"/>
      <c r="FI378" s="4"/>
      <c r="FJ378" s="4"/>
      <c r="FK378" s="4"/>
      <c r="FL378" s="4"/>
      <c r="FM378" s="4"/>
      <c r="FN378" s="4"/>
      <c r="FO378" s="4"/>
      <c r="FP378" s="13"/>
    </row>
    <row r="379" spans="1:172" s="5" customFormat="1" x14ac:dyDescent="0.25">
      <c r="A379" s="27"/>
      <c r="B379" s="27"/>
      <c r="C379" s="44"/>
      <c r="D379" s="285"/>
      <c r="E379" s="285"/>
      <c r="F379" s="285"/>
      <c r="G379" s="285"/>
      <c r="H379" s="285"/>
      <c r="I379" s="285"/>
      <c r="J379" s="285"/>
      <c r="K379" s="285"/>
      <c r="L379" s="285"/>
      <c r="M379" s="285"/>
      <c r="N379" s="285"/>
      <c r="O379" s="285"/>
      <c r="P379" s="285"/>
      <c r="Q379" s="285"/>
      <c r="R379" s="285"/>
      <c r="S379" s="285"/>
      <c r="T379" s="93"/>
      <c r="U379" s="3"/>
      <c r="V379" s="3"/>
      <c r="W379" s="3"/>
      <c r="X379" s="3"/>
      <c r="Y379" s="72"/>
      <c r="Z379" s="72"/>
      <c r="AA379" s="72"/>
      <c r="AB379" s="72"/>
      <c r="AC379" s="44"/>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c r="BM379" s="3"/>
      <c r="BN379" s="3"/>
      <c r="BO379" s="3"/>
      <c r="BP379" s="3"/>
      <c r="BQ379" s="3"/>
      <c r="BR379" s="3"/>
      <c r="BS379" s="3"/>
      <c r="BT379" s="3"/>
      <c r="BU379" s="3"/>
      <c r="BV379" s="3"/>
      <c r="BW379" s="3"/>
      <c r="BX379" s="3"/>
      <c r="BY379" s="3"/>
      <c r="BZ379" s="3"/>
      <c r="CA379" s="3"/>
      <c r="CB379" s="3"/>
      <c r="CC379" s="3"/>
      <c r="CD379" s="3"/>
      <c r="CE379" s="3"/>
      <c r="CF379" s="3"/>
      <c r="CG379" s="3"/>
      <c r="CH379" s="3"/>
      <c r="CI379" s="3"/>
      <c r="CJ379" s="3"/>
      <c r="CK379" s="3"/>
      <c r="CL379" s="3"/>
      <c r="CM379" s="3"/>
      <c r="CN379" s="3"/>
      <c r="CO379" s="3"/>
      <c r="CP379" s="3"/>
      <c r="CQ379" s="3"/>
      <c r="CR379" s="3"/>
      <c r="CS379" s="3"/>
      <c r="CT379" s="3"/>
      <c r="CU379" s="3"/>
      <c r="CV379" s="3"/>
      <c r="CW379" s="3"/>
      <c r="CX379" s="3"/>
      <c r="CY379" s="3"/>
      <c r="CZ379" s="3"/>
      <c r="DA379" s="3"/>
      <c r="DB379" s="3"/>
      <c r="DC379" s="3"/>
      <c r="DD379" s="3"/>
      <c r="DE379" s="3"/>
      <c r="DF379" s="3"/>
      <c r="DG379" s="3"/>
      <c r="DH379" s="3"/>
      <c r="DI379" s="3"/>
      <c r="DJ379" s="3"/>
      <c r="DK379" s="3"/>
      <c r="DL379" s="3"/>
      <c r="DM379" s="3"/>
      <c r="DN379" s="3"/>
      <c r="DO379" s="3"/>
      <c r="DP379" s="3"/>
      <c r="DQ379" s="3"/>
      <c r="DR379" s="3"/>
      <c r="DS379" s="3"/>
      <c r="DT379" s="3"/>
      <c r="DU379" s="3"/>
      <c r="DV379" s="3"/>
      <c r="DW379" s="3"/>
      <c r="DX379" s="3"/>
      <c r="DY379" s="3"/>
      <c r="DZ379" s="3"/>
      <c r="EA379" s="3"/>
      <c r="EB379" s="3"/>
      <c r="EC379" s="3"/>
      <c r="ED379" s="3"/>
      <c r="EE379" s="3"/>
      <c r="EF379" s="3"/>
      <c r="EG379" s="3"/>
      <c r="EH379" s="3"/>
      <c r="EI379" s="3"/>
      <c r="EJ379" s="3"/>
      <c r="EK379" s="3"/>
      <c r="EL379" s="3"/>
      <c r="EM379" s="3"/>
      <c r="EN379" s="3"/>
      <c r="EO379" s="3"/>
      <c r="EP379" s="3"/>
      <c r="EQ379" s="3"/>
      <c r="ER379" s="3"/>
      <c r="ES379" s="3"/>
      <c r="ET379" s="3"/>
      <c r="EU379" s="3"/>
      <c r="EV379" s="3"/>
      <c r="EW379" s="3"/>
      <c r="EX379" s="3"/>
      <c r="EY379" s="3"/>
      <c r="EZ379" s="3"/>
      <c r="FA379" s="3"/>
      <c r="FB379" s="3"/>
      <c r="FC379" s="3"/>
      <c r="FD379" s="3"/>
      <c r="FE379" s="3"/>
      <c r="FF379" s="3"/>
      <c r="FG379" s="2"/>
      <c r="FH379" s="41"/>
      <c r="FI379" s="4"/>
      <c r="FJ379" s="4"/>
      <c r="FK379" s="4"/>
      <c r="FL379" s="4"/>
      <c r="FM379" s="4"/>
      <c r="FN379" s="4"/>
      <c r="FO379" s="4"/>
      <c r="FP379" s="13"/>
    </row>
    <row r="380" spans="1:172" s="5" customFormat="1" x14ac:dyDescent="0.25">
      <c r="A380" s="27"/>
      <c r="B380" s="27"/>
      <c r="C380" s="44"/>
      <c r="D380" s="285"/>
      <c r="E380" s="285"/>
      <c r="F380" s="285"/>
      <c r="G380" s="285"/>
      <c r="H380" s="285"/>
      <c r="I380" s="285"/>
      <c r="J380" s="285"/>
      <c r="K380" s="285"/>
      <c r="L380" s="285"/>
      <c r="M380" s="285"/>
      <c r="N380" s="285"/>
      <c r="O380" s="285"/>
      <c r="P380" s="285"/>
      <c r="Q380" s="285"/>
      <c r="R380" s="285"/>
      <c r="S380" s="285"/>
      <c r="T380" s="93"/>
      <c r="U380" s="3"/>
      <c r="V380" s="3"/>
      <c r="W380" s="3"/>
      <c r="X380" s="3"/>
      <c r="Y380" s="72"/>
      <c r="Z380" s="72"/>
      <c r="AA380" s="72"/>
      <c r="AB380" s="72"/>
      <c r="AC380" s="44"/>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c r="BM380" s="3"/>
      <c r="BN380" s="3"/>
      <c r="BO380" s="3"/>
      <c r="BP380" s="3"/>
      <c r="BQ380" s="3"/>
      <c r="BR380" s="3"/>
      <c r="BS380" s="3"/>
      <c r="BT380" s="3"/>
      <c r="BU380" s="3"/>
      <c r="BV380" s="3"/>
      <c r="BW380" s="3"/>
      <c r="BX380" s="3"/>
      <c r="BY380" s="3"/>
      <c r="BZ380" s="3"/>
      <c r="CA380" s="3"/>
      <c r="CB380" s="3"/>
      <c r="CC380" s="3"/>
      <c r="CD380" s="3"/>
      <c r="CE380" s="3"/>
      <c r="CF380" s="3"/>
      <c r="CG380" s="3"/>
      <c r="CH380" s="3"/>
      <c r="CI380" s="3"/>
      <c r="CJ380" s="3"/>
      <c r="CK380" s="3"/>
      <c r="CL380" s="3"/>
      <c r="CM380" s="3"/>
      <c r="CN380" s="3"/>
      <c r="CO380" s="3"/>
      <c r="CP380" s="3"/>
      <c r="CQ380" s="3"/>
      <c r="CR380" s="3"/>
      <c r="CS380" s="3"/>
      <c r="CT380" s="3"/>
      <c r="CU380" s="3"/>
      <c r="CV380" s="3"/>
      <c r="CW380" s="3"/>
      <c r="CX380" s="3"/>
      <c r="CY380" s="3"/>
      <c r="CZ380" s="3"/>
      <c r="DA380" s="3"/>
      <c r="DB380" s="3"/>
      <c r="DC380" s="3"/>
      <c r="DD380" s="3"/>
      <c r="DE380" s="3"/>
      <c r="DF380" s="3"/>
      <c r="DG380" s="3"/>
      <c r="DH380" s="3"/>
      <c r="DI380" s="3"/>
      <c r="DJ380" s="3"/>
      <c r="DK380" s="3"/>
      <c r="DL380" s="3"/>
      <c r="DM380" s="3"/>
      <c r="DN380" s="3"/>
      <c r="DO380" s="3"/>
      <c r="DP380" s="3"/>
      <c r="DQ380" s="3"/>
      <c r="DR380" s="3"/>
      <c r="DS380" s="3"/>
      <c r="DT380" s="3"/>
      <c r="DU380" s="3"/>
      <c r="DV380" s="3"/>
      <c r="DW380" s="3"/>
      <c r="DX380" s="3"/>
      <c r="DY380" s="3"/>
      <c r="DZ380" s="3"/>
      <c r="EA380" s="3"/>
      <c r="EB380" s="3"/>
      <c r="EC380" s="3"/>
      <c r="ED380" s="3"/>
      <c r="EE380" s="3"/>
      <c r="EF380" s="3"/>
      <c r="EG380" s="3"/>
      <c r="EH380" s="3"/>
      <c r="EI380" s="3"/>
      <c r="EJ380" s="3"/>
      <c r="EK380" s="3"/>
      <c r="EL380" s="3"/>
      <c r="EM380" s="3"/>
      <c r="EN380" s="3"/>
      <c r="EO380" s="3"/>
      <c r="EP380" s="3"/>
      <c r="EQ380" s="3"/>
      <c r="ER380" s="3"/>
      <c r="ES380" s="3"/>
      <c r="ET380" s="3"/>
      <c r="EU380" s="3"/>
      <c r="EV380" s="3"/>
      <c r="EW380" s="3"/>
      <c r="EX380" s="3"/>
      <c r="EY380" s="3"/>
      <c r="EZ380" s="3"/>
      <c r="FA380" s="3"/>
      <c r="FB380" s="3"/>
      <c r="FC380" s="3"/>
      <c r="FD380" s="3"/>
      <c r="FE380" s="3"/>
      <c r="FF380" s="3"/>
      <c r="FG380" s="2"/>
      <c r="FH380" s="41"/>
      <c r="FI380" s="4"/>
      <c r="FJ380" s="4"/>
      <c r="FK380" s="4"/>
      <c r="FL380" s="4"/>
      <c r="FM380" s="4"/>
      <c r="FN380" s="4"/>
      <c r="FO380" s="4"/>
      <c r="FP380" s="13"/>
    </row>
    <row r="381" spans="1:172" s="5" customFormat="1" x14ac:dyDescent="0.25">
      <c r="A381" s="27"/>
      <c r="B381" s="27"/>
      <c r="C381" s="44"/>
      <c r="D381" s="285"/>
      <c r="E381" s="285"/>
      <c r="F381" s="285"/>
      <c r="G381" s="285"/>
      <c r="H381" s="285"/>
      <c r="I381" s="285"/>
      <c r="J381" s="285"/>
      <c r="K381" s="285"/>
      <c r="L381" s="285"/>
      <c r="M381" s="285"/>
      <c r="N381" s="285"/>
      <c r="O381" s="285"/>
      <c r="P381" s="285"/>
      <c r="Q381" s="285"/>
      <c r="R381" s="285"/>
      <c r="S381" s="285"/>
      <c r="T381" s="93"/>
      <c r="U381" s="3"/>
      <c r="V381" s="3"/>
      <c r="W381" s="3"/>
      <c r="X381" s="3"/>
      <c r="Y381" s="72"/>
      <c r="Z381" s="72"/>
      <c r="AA381" s="72"/>
      <c r="AB381" s="72"/>
      <c r="AC381" s="44"/>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c r="BM381" s="3"/>
      <c r="BN381" s="3"/>
      <c r="BO381" s="3"/>
      <c r="BP381" s="3"/>
      <c r="BQ381" s="3"/>
      <c r="BR381" s="3"/>
      <c r="BS381" s="3"/>
      <c r="BT381" s="3"/>
      <c r="BU381" s="3"/>
      <c r="BV381" s="3"/>
      <c r="BW381" s="3"/>
      <c r="BX381" s="3"/>
      <c r="BY381" s="3"/>
      <c r="BZ381" s="3"/>
      <c r="CA381" s="3"/>
      <c r="CB381" s="3"/>
      <c r="CC381" s="3"/>
      <c r="CD381" s="3"/>
      <c r="CE381" s="3"/>
      <c r="CF381" s="3"/>
      <c r="CG381" s="3"/>
      <c r="CH381" s="3"/>
      <c r="CI381" s="3"/>
      <c r="CJ381" s="3"/>
      <c r="CK381" s="3"/>
      <c r="CL381" s="3"/>
      <c r="CM381" s="3"/>
      <c r="CN381" s="3"/>
      <c r="CO381" s="3"/>
      <c r="CP381" s="3"/>
      <c r="CQ381" s="3"/>
      <c r="CR381" s="3"/>
      <c r="CS381" s="3"/>
      <c r="CT381" s="3"/>
      <c r="CU381" s="3"/>
      <c r="CV381" s="3"/>
      <c r="CW381" s="3"/>
      <c r="CX381" s="3"/>
      <c r="CY381" s="3"/>
      <c r="CZ381" s="3"/>
      <c r="DA381" s="3"/>
      <c r="DB381" s="3"/>
      <c r="DC381" s="3"/>
      <c r="DD381" s="3"/>
      <c r="DE381" s="3"/>
      <c r="DF381" s="3"/>
      <c r="DG381" s="3"/>
      <c r="DH381" s="3"/>
      <c r="DI381" s="3"/>
      <c r="DJ381" s="3"/>
      <c r="DK381" s="3"/>
      <c r="DL381" s="3"/>
      <c r="DM381" s="3"/>
      <c r="DN381" s="3"/>
      <c r="DO381" s="3"/>
      <c r="DP381" s="3"/>
      <c r="DQ381" s="3"/>
      <c r="DR381" s="3"/>
      <c r="DS381" s="3"/>
      <c r="DT381" s="3"/>
      <c r="DU381" s="3"/>
      <c r="DV381" s="3"/>
      <c r="DW381" s="3"/>
      <c r="DX381" s="3"/>
      <c r="DY381" s="3"/>
      <c r="DZ381" s="3"/>
      <c r="EA381" s="3"/>
      <c r="EB381" s="3"/>
      <c r="EC381" s="3"/>
      <c r="ED381" s="3"/>
      <c r="EE381" s="3"/>
      <c r="EF381" s="3"/>
      <c r="EG381" s="3"/>
      <c r="EH381" s="3"/>
      <c r="EI381" s="3"/>
      <c r="EJ381" s="3"/>
      <c r="EK381" s="3"/>
      <c r="EL381" s="3"/>
      <c r="EM381" s="3"/>
      <c r="EN381" s="3"/>
      <c r="EO381" s="3"/>
      <c r="EP381" s="3"/>
      <c r="EQ381" s="3"/>
      <c r="ER381" s="3"/>
      <c r="ES381" s="3"/>
      <c r="ET381" s="3"/>
      <c r="EU381" s="3"/>
      <c r="EV381" s="3"/>
      <c r="EW381" s="3"/>
      <c r="EX381" s="3"/>
      <c r="EY381" s="3"/>
      <c r="EZ381" s="3"/>
      <c r="FA381" s="3"/>
      <c r="FB381" s="3"/>
      <c r="FC381" s="3"/>
      <c r="FD381" s="3"/>
      <c r="FE381" s="3"/>
      <c r="FF381" s="3"/>
      <c r="FG381" s="2"/>
      <c r="FH381" s="41"/>
      <c r="FI381" s="4"/>
      <c r="FJ381" s="4"/>
      <c r="FK381" s="4"/>
      <c r="FL381" s="4"/>
      <c r="FM381" s="4"/>
      <c r="FN381" s="4"/>
      <c r="FO381" s="4"/>
      <c r="FP381" s="13"/>
    </row>
    <row r="382" spans="1:172" s="5" customFormat="1" x14ac:dyDescent="0.25">
      <c r="A382" s="27"/>
      <c r="B382" s="27"/>
      <c r="C382" s="44"/>
      <c r="D382" s="285"/>
      <c r="E382" s="285"/>
      <c r="F382" s="285"/>
      <c r="G382" s="285"/>
      <c r="H382" s="285"/>
      <c r="I382" s="285"/>
      <c r="J382" s="285"/>
      <c r="K382" s="285"/>
      <c r="L382" s="285"/>
      <c r="M382" s="285"/>
      <c r="N382" s="285"/>
      <c r="O382" s="285"/>
      <c r="P382" s="285"/>
      <c r="Q382" s="285"/>
      <c r="R382" s="285"/>
      <c r="S382" s="285"/>
      <c r="T382" s="93"/>
      <c r="U382" s="3"/>
      <c r="V382" s="3"/>
      <c r="W382" s="3"/>
      <c r="X382" s="3"/>
      <c r="Y382" s="72"/>
      <c r="Z382" s="72"/>
      <c r="AA382" s="72"/>
      <c r="AB382" s="72"/>
      <c r="AC382" s="44"/>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c r="BM382" s="3"/>
      <c r="BN382" s="3"/>
      <c r="BO382" s="3"/>
      <c r="BP382" s="3"/>
      <c r="BQ382" s="3"/>
      <c r="BR382" s="3"/>
      <c r="BS382" s="3"/>
      <c r="BT382" s="3"/>
      <c r="BU382" s="3"/>
      <c r="BV382" s="3"/>
      <c r="BW382" s="3"/>
      <c r="BX382" s="3"/>
      <c r="BY382" s="3"/>
      <c r="BZ382" s="3"/>
      <c r="CA382" s="3"/>
      <c r="CB382" s="3"/>
      <c r="CC382" s="3"/>
      <c r="CD382" s="3"/>
      <c r="CE382" s="3"/>
      <c r="CF382" s="3"/>
      <c r="CG382" s="3"/>
      <c r="CH382" s="3"/>
      <c r="CI382" s="3"/>
      <c r="CJ382" s="3"/>
      <c r="CK382" s="3"/>
      <c r="CL382" s="3"/>
      <c r="CM382" s="3"/>
      <c r="CN382" s="3"/>
      <c r="CO382" s="3"/>
      <c r="CP382" s="3"/>
      <c r="CQ382" s="3"/>
      <c r="CR382" s="3"/>
      <c r="CS382" s="3"/>
      <c r="CT382" s="3"/>
      <c r="CU382" s="3"/>
      <c r="CV382" s="3"/>
      <c r="CW382" s="3"/>
      <c r="CX382" s="3"/>
      <c r="CY382" s="3"/>
      <c r="CZ382" s="3"/>
      <c r="DA382" s="3"/>
      <c r="DB382" s="3"/>
      <c r="DC382" s="3"/>
      <c r="DD382" s="3"/>
      <c r="DE382" s="3"/>
      <c r="DF382" s="3"/>
      <c r="DG382" s="3"/>
      <c r="DH382" s="3"/>
      <c r="DI382" s="3"/>
      <c r="DJ382" s="3"/>
      <c r="DK382" s="3"/>
      <c r="DL382" s="3"/>
      <c r="DM382" s="3"/>
      <c r="DN382" s="3"/>
      <c r="DO382" s="3"/>
      <c r="DP382" s="3"/>
      <c r="DQ382" s="3"/>
      <c r="DR382" s="3"/>
      <c r="DS382" s="3"/>
      <c r="DT382" s="3"/>
      <c r="DU382" s="3"/>
      <c r="DV382" s="3"/>
      <c r="DW382" s="3"/>
      <c r="DX382" s="3"/>
      <c r="DY382" s="3"/>
      <c r="DZ382" s="3"/>
      <c r="EA382" s="3"/>
      <c r="EB382" s="3"/>
      <c r="EC382" s="3"/>
      <c r="ED382" s="3"/>
      <c r="EE382" s="3"/>
      <c r="EF382" s="3"/>
      <c r="EG382" s="3"/>
      <c r="EH382" s="3"/>
      <c r="EI382" s="3"/>
      <c r="EJ382" s="3"/>
      <c r="EK382" s="3"/>
      <c r="EL382" s="3"/>
      <c r="EM382" s="3"/>
      <c r="EN382" s="3"/>
      <c r="EO382" s="3"/>
      <c r="EP382" s="3"/>
      <c r="EQ382" s="3"/>
      <c r="ER382" s="3"/>
      <c r="ES382" s="3"/>
      <c r="ET382" s="3"/>
      <c r="EU382" s="3"/>
      <c r="EV382" s="3"/>
      <c r="EW382" s="3"/>
      <c r="EX382" s="3"/>
      <c r="EY382" s="3"/>
      <c r="EZ382" s="3"/>
      <c r="FA382" s="3"/>
      <c r="FB382" s="3"/>
      <c r="FC382" s="3"/>
      <c r="FD382" s="3"/>
      <c r="FE382" s="3"/>
      <c r="FF382" s="3"/>
      <c r="FG382" s="2"/>
      <c r="FH382" s="41"/>
      <c r="FI382" s="4"/>
      <c r="FJ382" s="4"/>
      <c r="FK382" s="4"/>
      <c r="FL382" s="4"/>
      <c r="FM382" s="4"/>
      <c r="FN382" s="4"/>
      <c r="FO382" s="4"/>
      <c r="FP382" s="13"/>
    </row>
    <row r="383" spans="1:172" s="5" customFormat="1" x14ac:dyDescent="0.25">
      <c r="A383" s="27"/>
      <c r="B383" s="27"/>
      <c r="C383" s="44"/>
      <c r="D383" s="285"/>
      <c r="E383" s="285"/>
      <c r="F383" s="285"/>
      <c r="G383" s="285"/>
      <c r="H383" s="285"/>
      <c r="I383" s="285"/>
      <c r="J383" s="285"/>
      <c r="K383" s="285"/>
      <c r="L383" s="285"/>
      <c r="M383" s="285"/>
      <c r="N383" s="285"/>
      <c r="O383" s="285"/>
      <c r="P383" s="285"/>
      <c r="Q383" s="285"/>
      <c r="R383" s="285"/>
      <c r="S383" s="285"/>
      <c r="T383" s="93"/>
      <c r="U383" s="3"/>
      <c r="V383" s="3"/>
      <c r="W383" s="3"/>
      <c r="X383" s="3"/>
      <c r="Y383" s="72"/>
      <c r="Z383" s="72"/>
      <c r="AA383" s="72"/>
      <c r="AB383" s="72"/>
      <c r="AC383" s="44"/>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c r="BM383" s="3"/>
      <c r="BN383" s="3"/>
      <c r="BO383" s="3"/>
      <c r="BP383" s="3"/>
      <c r="BQ383" s="3"/>
      <c r="BR383" s="3"/>
      <c r="BS383" s="3"/>
      <c r="BT383" s="3"/>
      <c r="BU383" s="3"/>
      <c r="BV383" s="3"/>
      <c r="BW383" s="3"/>
      <c r="BX383" s="3"/>
      <c r="BY383" s="3"/>
      <c r="BZ383" s="3"/>
      <c r="CA383" s="3"/>
      <c r="CB383" s="3"/>
      <c r="CC383" s="3"/>
      <c r="CD383" s="3"/>
      <c r="CE383" s="3"/>
      <c r="CF383" s="3"/>
      <c r="CG383" s="3"/>
      <c r="CH383" s="3"/>
      <c r="CI383" s="3"/>
      <c r="CJ383" s="3"/>
      <c r="CK383" s="3"/>
      <c r="CL383" s="3"/>
      <c r="CM383" s="3"/>
      <c r="CN383" s="3"/>
      <c r="CO383" s="3"/>
      <c r="CP383" s="3"/>
      <c r="CQ383" s="3"/>
      <c r="CR383" s="3"/>
      <c r="CS383" s="3"/>
      <c r="CT383" s="3"/>
      <c r="CU383" s="3"/>
      <c r="CV383" s="3"/>
      <c r="CW383" s="3"/>
      <c r="CX383" s="3"/>
      <c r="CY383" s="3"/>
      <c r="CZ383" s="3"/>
      <c r="DA383" s="3"/>
      <c r="DB383" s="3"/>
      <c r="DC383" s="3"/>
      <c r="DD383" s="3"/>
      <c r="DE383" s="3"/>
      <c r="DF383" s="3"/>
      <c r="DG383" s="3"/>
      <c r="DH383" s="3"/>
      <c r="DI383" s="3"/>
      <c r="DJ383" s="3"/>
      <c r="DK383" s="3"/>
      <c r="DL383" s="3"/>
      <c r="DM383" s="3"/>
      <c r="DN383" s="3"/>
      <c r="DO383" s="3"/>
      <c r="DP383" s="3"/>
      <c r="DQ383" s="3"/>
      <c r="DR383" s="3"/>
      <c r="DS383" s="3"/>
      <c r="DT383" s="3"/>
      <c r="DU383" s="3"/>
      <c r="DV383" s="3"/>
      <c r="DW383" s="3"/>
      <c r="DX383" s="3"/>
      <c r="DY383" s="3"/>
      <c r="DZ383" s="3"/>
      <c r="EA383" s="3"/>
      <c r="EB383" s="3"/>
      <c r="EC383" s="3"/>
      <c r="ED383" s="3"/>
      <c r="EE383" s="3"/>
      <c r="EF383" s="3"/>
      <c r="EG383" s="3"/>
      <c r="EH383" s="3"/>
      <c r="EI383" s="3"/>
      <c r="EJ383" s="3"/>
      <c r="EK383" s="3"/>
      <c r="EL383" s="3"/>
      <c r="EM383" s="3"/>
      <c r="EN383" s="3"/>
      <c r="EO383" s="3"/>
      <c r="EP383" s="3"/>
      <c r="EQ383" s="3"/>
      <c r="ER383" s="3"/>
      <c r="ES383" s="3"/>
      <c r="ET383" s="3"/>
      <c r="EU383" s="3"/>
      <c r="EV383" s="3"/>
      <c r="EW383" s="3"/>
      <c r="EX383" s="3"/>
      <c r="EY383" s="3"/>
      <c r="EZ383" s="3"/>
      <c r="FA383" s="3"/>
      <c r="FB383" s="3"/>
      <c r="FC383" s="3"/>
      <c r="FD383" s="3"/>
      <c r="FE383" s="3"/>
      <c r="FF383" s="3"/>
      <c r="FG383" s="2"/>
      <c r="FH383" s="41"/>
      <c r="FI383" s="4"/>
      <c r="FJ383" s="4"/>
      <c r="FK383" s="4"/>
      <c r="FL383" s="4"/>
      <c r="FM383" s="4"/>
      <c r="FN383" s="4"/>
      <c r="FO383" s="4"/>
      <c r="FP383" s="13"/>
    </row>
    <row r="384" spans="1:172" s="5" customFormat="1" x14ac:dyDescent="0.25">
      <c r="A384" s="27"/>
      <c r="B384" s="27"/>
      <c r="C384" s="44"/>
      <c r="D384" s="285"/>
      <c r="E384" s="285"/>
      <c r="F384" s="285"/>
      <c r="G384" s="285"/>
      <c r="H384" s="285"/>
      <c r="I384" s="285"/>
      <c r="J384" s="285"/>
      <c r="K384" s="285"/>
      <c r="L384" s="285"/>
      <c r="M384" s="285"/>
      <c r="N384" s="285"/>
      <c r="O384" s="285"/>
      <c r="P384" s="285"/>
      <c r="Q384" s="285"/>
      <c r="R384" s="285"/>
      <c r="S384" s="285"/>
      <c r="T384" s="93"/>
      <c r="U384" s="3"/>
      <c r="V384" s="3"/>
      <c r="W384" s="3"/>
      <c r="X384" s="3"/>
      <c r="Y384" s="72"/>
      <c r="Z384" s="72"/>
      <c r="AA384" s="72"/>
      <c r="AB384" s="72"/>
      <c r="AC384" s="44"/>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c r="BM384" s="3"/>
      <c r="BN384" s="3"/>
      <c r="BO384" s="3"/>
      <c r="BP384" s="3"/>
      <c r="BQ384" s="3"/>
      <c r="BR384" s="3"/>
      <c r="BS384" s="3"/>
      <c r="BT384" s="3"/>
      <c r="BU384" s="3"/>
      <c r="BV384" s="3"/>
      <c r="BW384" s="3"/>
      <c r="BX384" s="3"/>
      <c r="BY384" s="3"/>
      <c r="BZ384" s="3"/>
      <c r="CA384" s="3"/>
      <c r="CB384" s="3"/>
      <c r="CC384" s="3"/>
      <c r="CD384" s="3"/>
      <c r="CE384" s="3"/>
      <c r="CF384" s="3"/>
      <c r="CG384" s="3"/>
      <c r="CH384" s="3"/>
      <c r="CI384" s="3"/>
      <c r="CJ384" s="3"/>
      <c r="CK384" s="3"/>
      <c r="CL384" s="3"/>
      <c r="CM384" s="3"/>
      <c r="CN384" s="3"/>
      <c r="CO384" s="3"/>
      <c r="CP384" s="3"/>
      <c r="CQ384" s="3"/>
      <c r="CR384" s="3"/>
      <c r="CS384" s="3"/>
      <c r="CT384" s="3"/>
      <c r="CU384" s="3"/>
      <c r="CV384" s="3"/>
      <c r="CW384" s="3"/>
      <c r="CX384" s="3"/>
      <c r="CY384" s="3"/>
      <c r="CZ384" s="3"/>
      <c r="DA384" s="3"/>
      <c r="DB384" s="3"/>
      <c r="DC384" s="3"/>
      <c r="DD384" s="3"/>
      <c r="DE384" s="3"/>
      <c r="DF384" s="3"/>
      <c r="DG384" s="3"/>
      <c r="DH384" s="3"/>
      <c r="DI384" s="3"/>
      <c r="DJ384" s="3"/>
      <c r="DK384" s="3"/>
      <c r="DL384" s="3"/>
      <c r="DM384" s="3"/>
      <c r="DN384" s="3"/>
      <c r="DO384" s="3"/>
      <c r="DP384" s="3"/>
      <c r="DQ384" s="3"/>
      <c r="DR384" s="3"/>
      <c r="DS384" s="3"/>
      <c r="DT384" s="3"/>
      <c r="DU384" s="3"/>
      <c r="DV384" s="3"/>
      <c r="DW384" s="3"/>
      <c r="DX384" s="3"/>
      <c r="DY384" s="3"/>
      <c r="DZ384" s="3"/>
      <c r="EA384" s="3"/>
      <c r="EB384" s="3"/>
      <c r="EC384" s="3"/>
      <c r="ED384" s="3"/>
      <c r="EE384" s="3"/>
      <c r="EF384" s="3"/>
      <c r="EG384" s="3"/>
      <c r="EH384" s="3"/>
      <c r="EI384" s="3"/>
      <c r="EJ384" s="3"/>
      <c r="EK384" s="3"/>
      <c r="EL384" s="3"/>
      <c r="EM384" s="3"/>
      <c r="EN384" s="3"/>
      <c r="EO384" s="3"/>
      <c r="EP384" s="3"/>
      <c r="EQ384" s="3"/>
      <c r="ER384" s="3"/>
      <c r="ES384" s="3"/>
      <c r="ET384" s="3"/>
      <c r="EU384" s="3"/>
      <c r="EV384" s="3"/>
      <c r="EW384" s="3"/>
      <c r="EX384" s="3"/>
      <c r="EY384" s="3"/>
      <c r="EZ384" s="3"/>
      <c r="FA384" s="3"/>
      <c r="FB384" s="3"/>
      <c r="FC384" s="3"/>
      <c r="FD384" s="3"/>
      <c r="FE384" s="3"/>
      <c r="FF384" s="3"/>
      <c r="FG384" s="2"/>
      <c r="FH384" s="41"/>
      <c r="FI384" s="4"/>
      <c r="FJ384" s="4"/>
      <c r="FK384" s="4"/>
      <c r="FL384" s="4"/>
      <c r="FM384" s="4"/>
      <c r="FN384" s="4"/>
      <c r="FO384" s="4"/>
      <c r="FP384" s="13"/>
    </row>
    <row r="385" spans="1:172" s="5" customFormat="1" x14ac:dyDescent="0.25">
      <c r="A385" s="27"/>
      <c r="B385" s="27"/>
      <c r="C385" s="44"/>
      <c r="D385" s="285"/>
      <c r="E385" s="285"/>
      <c r="F385" s="285"/>
      <c r="G385" s="285"/>
      <c r="H385" s="285"/>
      <c r="I385" s="285"/>
      <c r="J385" s="285"/>
      <c r="K385" s="285"/>
      <c r="L385" s="285"/>
      <c r="M385" s="285"/>
      <c r="N385" s="285"/>
      <c r="O385" s="285"/>
      <c r="P385" s="285"/>
      <c r="Q385" s="285"/>
      <c r="R385" s="285"/>
      <c r="S385" s="285"/>
      <c r="T385" s="93"/>
      <c r="U385" s="3"/>
      <c r="V385" s="3"/>
      <c r="W385" s="3"/>
      <c r="X385" s="3"/>
      <c r="Y385" s="72"/>
      <c r="Z385" s="72"/>
      <c r="AA385" s="72"/>
      <c r="AB385" s="72"/>
      <c r="AC385" s="44"/>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c r="BM385" s="3"/>
      <c r="BN385" s="3"/>
      <c r="BO385" s="3"/>
      <c r="BP385" s="3"/>
      <c r="BQ385" s="3"/>
      <c r="BR385" s="3"/>
      <c r="BS385" s="3"/>
      <c r="BT385" s="3"/>
      <c r="BU385" s="3"/>
      <c r="BV385" s="3"/>
      <c r="BW385" s="3"/>
      <c r="BX385" s="3"/>
      <c r="BY385" s="3"/>
      <c r="BZ385" s="3"/>
      <c r="CA385" s="3"/>
      <c r="CB385" s="3"/>
      <c r="CC385" s="3"/>
      <c r="CD385" s="3"/>
      <c r="CE385" s="3"/>
      <c r="CF385" s="3"/>
      <c r="CG385" s="3"/>
      <c r="CH385" s="3"/>
      <c r="CI385" s="3"/>
      <c r="CJ385" s="3"/>
      <c r="CK385" s="3"/>
      <c r="CL385" s="3"/>
      <c r="CM385" s="3"/>
      <c r="CN385" s="3"/>
      <c r="CO385" s="3"/>
      <c r="CP385" s="3"/>
      <c r="CQ385" s="3"/>
      <c r="CR385" s="3"/>
      <c r="CS385" s="3"/>
      <c r="CT385" s="3"/>
      <c r="CU385" s="3"/>
      <c r="CV385" s="3"/>
      <c r="CW385" s="3"/>
      <c r="CX385" s="3"/>
      <c r="CY385" s="3"/>
      <c r="CZ385" s="3"/>
      <c r="DA385" s="3"/>
      <c r="DB385" s="3"/>
      <c r="DC385" s="3"/>
      <c r="DD385" s="3"/>
      <c r="DE385" s="3"/>
      <c r="DF385" s="3"/>
      <c r="DG385" s="3"/>
      <c r="DH385" s="3"/>
      <c r="DI385" s="3"/>
      <c r="DJ385" s="3"/>
      <c r="DK385" s="3"/>
      <c r="DL385" s="3"/>
      <c r="DM385" s="3"/>
      <c r="DN385" s="3"/>
      <c r="DO385" s="3"/>
      <c r="DP385" s="3"/>
      <c r="DQ385" s="3"/>
      <c r="DR385" s="3"/>
      <c r="DS385" s="3"/>
      <c r="DT385" s="3"/>
      <c r="DU385" s="3"/>
      <c r="DV385" s="3"/>
      <c r="DW385" s="3"/>
      <c r="DX385" s="3"/>
      <c r="DY385" s="3"/>
      <c r="DZ385" s="3"/>
      <c r="EA385" s="3"/>
      <c r="EB385" s="3"/>
      <c r="EC385" s="3"/>
      <c r="ED385" s="3"/>
      <c r="EE385" s="3"/>
      <c r="EF385" s="3"/>
      <c r="EG385" s="3"/>
      <c r="EH385" s="3"/>
      <c r="EI385" s="3"/>
      <c r="EJ385" s="3"/>
      <c r="EK385" s="3"/>
      <c r="EL385" s="3"/>
      <c r="EM385" s="3"/>
      <c r="EN385" s="3"/>
      <c r="EO385" s="3"/>
      <c r="EP385" s="3"/>
      <c r="EQ385" s="3"/>
      <c r="ER385" s="3"/>
      <c r="ES385" s="3"/>
      <c r="ET385" s="3"/>
      <c r="EU385" s="3"/>
      <c r="EV385" s="3"/>
      <c r="EW385" s="3"/>
      <c r="EX385" s="3"/>
      <c r="EY385" s="3"/>
      <c r="EZ385" s="3"/>
      <c r="FA385" s="3"/>
      <c r="FB385" s="3"/>
      <c r="FC385" s="3"/>
      <c r="FD385" s="3"/>
      <c r="FE385" s="3"/>
      <c r="FF385" s="3"/>
      <c r="FG385" s="2"/>
      <c r="FH385" s="41"/>
      <c r="FI385" s="4"/>
      <c r="FJ385" s="4"/>
      <c r="FK385" s="4"/>
      <c r="FL385" s="4"/>
      <c r="FM385" s="4"/>
      <c r="FN385" s="4"/>
      <c r="FO385" s="4"/>
      <c r="FP385" s="13"/>
    </row>
    <row r="386" spans="1:172" s="5" customFormat="1" x14ac:dyDescent="0.25">
      <c r="A386" s="27"/>
      <c r="B386" s="27"/>
      <c r="C386" s="44"/>
      <c r="D386" s="285"/>
      <c r="E386" s="285"/>
      <c r="F386" s="285"/>
      <c r="G386" s="285"/>
      <c r="H386" s="285"/>
      <c r="I386" s="285"/>
      <c r="J386" s="285"/>
      <c r="K386" s="285"/>
      <c r="L386" s="285"/>
      <c r="M386" s="285"/>
      <c r="N386" s="285"/>
      <c r="O386" s="285"/>
      <c r="P386" s="285"/>
      <c r="Q386" s="285"/>
      <c r="R386" s="285"/>
      <c r="S386" s="285"/>
      <c r="T386" s="93"/>
      <c r="U386" s="3"/>
      <c r="V386" s="3"/>
      <c r="W386" s="3"/>
      <c r="X386" s="3"/>
      <c r="Y386" s="72"/>
      <c r="Z386" s="72"/>
      <c r="AA386" s="72"/>
      <c r="AB386" s="72"/>
      <c r="AC386" s="44"/>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c r="BM386" s="3"/>
      <c r="BN386" s="3"/>
      <c r="BO386" s="3"/>
      <c r="BP386" s="3"/>
      <c r="BQ386" s="3"/>
      <c r="BR386" s="3"/>
      <c r="BS386" s="3"/>
      <c r="BT386" s="3"/>
      <c r="BU386" s="3"/>
      <c r="BV386" s="3"/>
      <c r="BW386" s="3"/>
      <c r="BX386" s="3"/>
      <c r="BY386" s="3"/>
      <c r="BZ386" s="3"/>
      <c r="CA386" s="3"/>
      <c r="CB386" s="3"/>
      <c r="CC386" s="3"/>
      <c r="CD386" s="3"/>
      <c r="CE386" s="3"/>
      <c r="CF386" s="3"/>
      <c r="CG386" s="3"/>
      <c r="CH386" s="3"/>
      <c r="CI386" s="3"/>
      <c r="CJ386" s="3"/>
      <c r="CK386" s="3"/>
      <c r="CL386" s="3"/>
      <c r="CM386" s="3"/>
      <c r="CN386" s="3"/>
      <c r="CO386" s="3"/>
      <c r="CP386" s="3"/>
      <c r="CQ386" s="3"/>
      <c r="CR386" s="3"/>
      <c r="CS386" s="3"/>
      <c r="CT386" s="3"/>
      <c r="CU386" s="3"/>
      <c r="CV386" s="3"/>
      <c r="CW386" s="3"/>
      <c r="CX386" s="3"/>
      <c r="CY386" s="3"/>
      <c r="CZ386" s="3"/>
      <c r="DA386" s="3"/>
      <c r="DB386" s="3"/>
      <c r="DC386" s="3"/>
      <c r="DD386" s="3"/>
      <c r="DE386" s="3"/>
      <c r="DF386" s="3"/>
      <c r="DG386" s="3"/>
      <c r="DH386" s="3"/>
      <c r="DI386" s="3"/>
      <c r="DJ386" s="3"/>
      <c r="DK386" s="3"/>
      <c r="DL386" s="3"/>
      <c r="DM386" s="3"/>
      <c r="DN386" s="3"/>
      <c r="DO386" s="3"/>
      <c r="DP386" s="3"/>
      <c r="DQ386" s="3"/>
      <c r="DR386" s="3"/>
      <c r="DS386" s="3"/>
      <c r="DT386" s="3"/>
      <c r="DU386" s="3"/>
      <c r="DV386" s="3"/>
      <c r="DW386" s="3"/>
      <c r="DX386" s="3"/>
      <c r="DY386" s="3"/>
      <c r="DZ386" s="3"/>
      <c r="EA386" s="3"/>
      <c r="EB386" s="3"/>
      <c r="EC386" s="3"/>
      <c r="ED386" s="3"/>
      <c r="EE386" s="3"/>
      <c r="EF386" s="3"/>
      <c r="EG386" s="3"/>
      <c r="EH386" s="3"/>
      <c r="EI386" s="3"/>
      <c r="EJ386" s="3"/>
      <c r="EK386" s="3"/>
      <c r="EL386" s="3"/>
      <c r="EM386" s="3"/>
      <c r="EN386" s="3"/>
      <c r="EO386" s="3"/>
      <c r="EP386" s="3"/>
      <c r="EQ386" s="3"/>
      <c r="ER386" s="3"/>
      <c r="ES386" s="3"/>
      <c r="ET386" s="3"/>
      <c r="EU386" s="3"/>
      <c r="EV386" s="3"/>
      <c r="EW386" s="3"/>
      <c r="EX386" s="3"/>
      <c r="EY386" s="3"/>
      <c r="EZ386" s="3"/>
      <c r="FA386" s="3"/>
      <c r="FB386" s="3"/>
      <c r="FC386" s="3"/>
      <c r="FD386" s="3"/>
      <c r="FE386" s="3"/>
      <c r="FF386" s="3"/>
      <c r="FG386" s="2"/>
      <c r="FH386" s="41"/>
      <c r="FI386" s="4"/>
      <c r="FJ386" s="4"/>
      <c r="FK386" s="4"/>
      <c r="FL386" s="4"/>
      <c r="FM386" s="4"/>
      <c r="FN386" s="4"/>
      <c r="FO386" s="4"/>
      <c r="FP386" s="13"/>
    </row>
    <row r="387" spans="1:172" s="5" customFormat="1" x14ac:dyDescent="0.25">
      <c r="A387" s="27"/>
      <c r="B387" s="27"/>
      <c r="C387" s="44"/>
      <c r="D387" s="285"/>
      <c r="E387" s="285"/>
      <c r="F387" s="285"/>
      <c r="G387" s="285"/>
      <c r="H387" s="285"/>
      <c r="I387" s="285"/>
      <c r="J387" s="285"/>
      <c r="K387" s="285"/>
      <c r="L387" s="285"/>
      <c r="M387" s="285"/>
      <c r="N387" s="285"/>
      <c r="O387" s="285"/>
      <c r="P387" s="285"/>
      <c r="Q387" s="285"/>
      <c r="R387" s="285"/>
      <c r="S387" s="285"/>
      <c r="T387" s="93"/>
      <c r="U387" s="3"/>
      <c r="V387" s="3"/>
      <c r="W387" s="3"/>
      <c r="X387" s="3"/>
      <c r="Y387" s="72"/>
      <c r="Z387" s="72"/>
      <c r="AA387" s="72"/>
      <c r="AB387" s="72"/>
      <c r="AC387" s="44"/>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c r="BM387" s="3"/>
      <c r="BN387" s="3"/>
      <c r="BO387" s="3"/>
      <c r="BP387" s="3"/>
      <c r="BQ387" s="3"/>
      <c r="BR387" s="3"/>
      <c r="BS387" s="3"/>
      <c r="BT387" s="3"/>
      <c r="BU387" s="3"/>
      <c r="BV387" s="3"/>
      <c r="BW387" s="3"/>
      <c r="BX387" s="3"/>
      <c r="BY387" s="3"/>
      <c r="BZ387" s="3"/>
      <c r="CA387" s="3"/>
      <c r="CB387" s="3"/>
      <c r="CC387" s="3"/>
      <c r="CD387" s="3"/>
      <c r="CE387" s="3"/>
      <c r="CF387" s="3"/>
      <c r="CG387" s="3"/>
      <c r="CH387" s="3"/>
      <c r="CI387" s="3"/>
      <c r="CJ387" s="3"/>
      <c r="CK387" s="3"/>
      <c r="CL387" s="3"/>
      <c r="CM387" s="3"/>
      <c r="CN387" s="3"/>
      <c r="CO387" s="3"/>
      <c r="CP387" s="3"/>
      <c r="CQ387" s="3"/>
      <c r="CR387" s="3"/>
      <c r="CS387" s="3"/>
      <c r="CT387" s="3"/>
      <c r="CU387" s="3"/>
      <c r="CV387" s="3"/>
      <c r="CW387" s="3"/>
      <c r="CX387" s="3"/>
      <c r="CY387" s="3"/>
      <c r="CZ387" s="3"/>
      <c r="DA387" s="3"/>
      <c r="DB387" s="3"/>
      <c r="DC387" s="3"/>
      <c r="DD387" s="3"/>
      <c r="DE387" s="3"/>
      <c r="DF387" s="3"/>
      <c r="DG387" s="3"/>
      <c r="DH387" s="3"/>
      <c r="DI387" s="3"/>
      <c r="DJ387" s="3"/>
      <c r="DK387" s="3"/>
      <c r="DL387" s="3"/>
      <c r="DM387" s="3"/>
      <c r="DN387" s="3"/>
      <c r="DO387" s="3"/>
      <c r="DP387" s="3"/>
      <c r="DQ387" s="3"/>
      <c r="DR387" s="3"/>
      <c r="DS387" s="3"/>
      <c r="DT387" s="3"/>
      <c r="DU387" s="3"/>
      <c r="DV387" s="3"/>
      <c r="DW387" s="3"/>
      <c r="DX387" s="3"/>
      <c r="DY387" s="3"/>
      <c r="DZ387" s="3"/>
      <c r="EA387" s="3"/>
      <c r="EB387" s="3"/>
      <c r="EC387" s="3"/>
      <c r="ED387" s="3"/>
      <c r="EE387" s="3"/>
      <c r="EF387" s="3"/>
      <c r="EG387" s="3"/>
      <c r="EH387" s="3"/>
      <c r="EI387" s="3"/>
      <c r="EJ387" s="3"/>
      <c r="EK387" s="3"/>
      <c r="EL387" s="3"/>
      <c r="EM387" s="3"/>
      <c r="EN387" s="3"/>
      <c r="EO387" s="3"/>
      <c r="EP387" s="3"/>
      <c r="EQ387" s="3"/>
      <c r="ER387" s="3"/>
      <c r="ES387" s="3"/>
      <c r="ET387" s="3"/>
      <c r="EU387" s="3"/>
      <c r="EV387" s="3"/>
      <c r="EW387" s="3"/>
      <c r="EX387" s="3"/>
      <c r="EY387" s="3"/>
      <c r="EZ387" s="3"/>
      <c r="FA387" s="3"/>
      <c r="FB387" s="3"/>
      <c r="FC387" s="3"/>
      <c r="FD387" s="3"/>
      <c r="FE387" s="3"/>
      <c r="FF387" s="3"/>
      <c r="FG387" s="2"/>
      <c r="FH387" s="41"/>
      <c r="FI387" s="4"/>
      <c r="FJ387" s="4"/>
      <c r="FK387" s="4"/>
      <c r="FL387" s="4"/>
      <c r="FM387" s="4"/>
      <c r="FN387" s="4"/>
      <c r="FO387" s="4"/>
      <c r="FP387" s="13"/>
    </row>
    <row r="388" spans="1:172" s="5" customFormat="1" x14ac:dyDescent="0.25">
      <c r="A388" s="27"/>
      <c r="B388" s="27"/>
      <c r="C388" s="44"/>
      <c r="D388" s="285"/>
      <c r="E388" s="285"/>
      <c r="F388" s="285"/>
      <c r="G388" s="285"/>
      <c r="H388" s="285"/>
      <c r="I388" s="285"/>
      <c r="J388" s="285"/>
      <c r="K388" s="285"/>
      <c r="L388" s="285"/>
      <c r="M388" s="285"/>
      <c r="N388" s="285"/>
      <c r="O388" s="285"/>
      <c r="P388" s="285"/>
      <c r="Q388" s="285"/>
      <c r="R388" s="285"/>
      <c r="S388" s="285"/>
      <c r="T388" s="93"/>
      <c r="U388" s="3"/>
      <c r="V388" s="3"/>
      <c r="W388" s="3"/>
      <c r="X388" s="3"/>
      <c r="Y388" s="72"/>
      <c r="Z388" s="72"/>
      <c r="AA388" s="72"/>
      <c r="AB388" s="72"/>
      <c r="AC388" s="44"/>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c r="BM388" s="3"/>
      <c r="BN388" s="3"/>
      <c r="BO388" s="3"/>
      <c r="BP388" s="3"/>
      <c r="BQ388" s="3"/>
      <c r="BR388" s="3"/>
      <c r="BS388" s="3"/>
      <c r="BT388" s="3"/>
      <c r="BU388" s="3"/>
      <c r="BV388" s="3"/>
      <c r="BW388" s="3"/>
      <c r="BX388" s="3"/>
      <c r="BY388" s="3"/>
      <c r="BZ388" s="3"/>
      <c r="CA388" s="3"/>
      <c r="CB388" s="3"/>
      <c r="CC388" s="3"/>
      <c r="CD388" s="3"/>
      <c r="CE388" s="3"/>
      <c r="CF388" s="3"/>
      <c r="CG388" s="3"/>
      <c r="CH388" s="3"/>
      <c r="CI388" s="3"/>
      <c r="CJ388" s="3"/>
      <c r="CK388" s="3"/>
      <c r="CL388" s="3"/>
      <c r="CM388" s="3"/>
      <c r="CN388" s="3"/>
      <c r="CO388" s="3"/>
      <c r="CP388" s="3"/>
      <c r="CQ388" s="3"/>
      <c r="CR388" s="3"/>
      <c r="CS388" s="3"/>
      <c r="CT388" s="3"/>
      <c r="CU388" s="3"/>
      <c r="CV388" s="3"/>
      <c r="CW388" s="3"/>
      <c r="CX388" s="3"/>
      <c r="CY388" s="3"/>
      <c r="CZ388" s="3"/>
      <c r="DA388" s="3"/>
      <c r="DB388" s="3"/>
      <c r="DC388" s="3"/>
      <c r="DD388" s="3"/>
      <c r="DE388" s="3"/>
      <c r="DF388" s="3"/>
      <c r="DG388" s="3"/>
      <c r="DH388" s="3"/>
      <c r="DI388" s="3"/>
      <c r="DJ388" s="3"/>
      <c r="DK388" s="3"/>
      <c r="DL388" s="3"/>
      <c r="DM388" s="3"/>
      <c r="DN388" s="3"/>
      <c r="DO388" s="3"/>
      <c r="DP388" s="3"/>
      <c r="DQ388" s="3"/>
      <c r="DR388" s="3"/>
      <c r="DS388" s="3"/>
      <c r="DT388" s="3"/>
      <c r="DU388" s="3"/>
      <c r="DV388" s="3"/>
      <c r="DW388" s="3"/>
      <c r="DX388" s="3"/>
      <c r="DY388" s="3"/>
      <c r="DZ388" s="3"/>
      <c r="EA388" s="3"/>
      <c r="EB388" s="3"/>
      <c r="EC388" s="3"/>
      <c r="ED388" s="3"/>
      <c r="EE388" s="3"/>
      <c r="EF388" s="3"/>
      <c r="EG388" s="3"/>
      <c r="EH388" s="3"/>
      <c r="EI388" s="3"/>
      <c r="EJ388" s="3"/>
      <c r="EK388" s="3"/>
      <c r="EL388" s="3"/>
      <c r="EM388" s="3"/>
      <c r="EN388" s="3"/>
      <c r="EO388" s="3"/>
      <c r="EP388" s="3"/>
      <c r="EQ388" s="3"/>
      <c r="ER388" s="3"/>
      <c r="ES388" s="3"/>
      <c r="ET388" s="3"/>
      <c r="EU388" s="3"/>
      <c r="EV388" s="3"/>
      <c r="EW388" s="3"/>
      <c r="EX388" s="3"/>
      <c r="EY388" s="3"/>
      <c r="EZ388" s="3"/>
      <c r="FA388" s="3"/>
      <c r="FB388" s="3"/>
      <c r="FC388" s="3"/>
      <c r="FD388" s="3"/>
      <c r="FE388" s="3"/>
      <c r="FF388" s="3"/>
      <c r="FG388" s="2"/>
      <c r="FH388" s="41"/>
      <c r="FI388" s="4"/>
      <c r="FJ388" s="4"/>
      <c r="FK388" s="4"/>
      <c r="FL388" s="4"/>
      <c r="FM388" s="4"/>
      <c r="FN388" s="4"/>
      <c r="FO388" s="4"/>
      <c r="FP388" s="13"/>
    </row>
    <row r="389" spans="1:172" s="5" customFormat="1" x14ac:dyDescent="0.25">
      <c r="A389" s="27"/>
      <c r="B389" s="27"/>
      <c r="C389" s="44"/>
      <c r="D389" s="285"/>
      <c r="E389" s="285"/>
      <c r="F389" s="285"/>
      <c r="G389" s="285"/>
      <c r="H389" s="285"/>
      <c r="I389" s="285"/>
      <c r="J389" s="285"/>
      <c r="K389" s="285"/>
      <c r="L389" s="285"/>
      <c r="M389" s="285"/>
      <c r="N389" s="285"/>
      <c r="O389" s="285"/>
      <c r="P389" s="285"/>
      <c r="Q389" s="285"/>
      <c r="R389" s="285"/>
      <c r="S389" s="285"/>
      <c r="T389" s="93"/>
      <c r="U389" s="3"/>
      <c r="V389" s="3"/>
      <c r="W389" s="3"/>
      <c r="X389" s="3"/>
      <c r="Y389" s="72"/>
      <c r="Z389" s="72"/>
      <c r="AA389" s="72"/>
      <c r="AB389" s="72"/>
      <c r="AC389" s="44"/>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c r="BM389" s="3"/>
      <c r="BN389" s="3"/>
      <c r="BO389" s="3"/>
      <c r="BP389" s="3"/>
      <c r="BQ389" s="3"/>
      <c r="BR389" s="3"/>
      <c r="BS389" s="3"/>
      <c r="BT389" s="3"/>
      <c r="BU389" s="3"/>
      <c r="BV389" s="3"/>
      <c r="BW389" s="3"/>
      <c r="BX389" s="3"/>
      <c r="BY389" s="3"/>
      <c r="BZ389" s="3"/>
      <c r="CA389" s="3"/>
      <c r="CB389" s="3"/>
      <c r="CC389" s="3"/>
      <c r="CD389" s="3"/>
      <c r="CE389" s="3"/>
      <c r="CF389" s="3"/>
      <c r="CG389" s="3"/>
      <c r="CH389" s="3"/>
      <c r="CI389" s="3"/>
      <c r="CJ389" s="3"/>
      <c r="CK389" s="3"/>
      <c r="CL389" s="3"/>
      <c r="CM389" s="3"/>
      <c r="CN389" s="3"/>
      <c r="CO389" s="3"/>
      <c r="CP389" s="3"/>
      <c r="CQ389" s="3"/>
      <c r="CR389" s="3"/>
      <c r="CS389" s="3"/>
      <c r="CT389" s="3"/>
      <c r="CU389" s="3"/>
      <c r="CV389" s="3"/>
      <c r="CW389" s="3"/>
      <c r="CX389" s="3"/>
      <c r="CY389" s="3"/>
      <c r="CZ389" s="3"/>
      <c r="DA389" s="3"/>
      <c r="DB389" s="3"/>
      <c r="DC389" s="3"/>
      <c r="DD389" s="3"/>
      <c r="DE389" s="3"/>
      <c r="DF389" s="3"/>
      <c r="DG389" s="3"/>
      <c r="DH389" s="3"/>
      <c r="DI389" s="3"/>
      <c r="DJ389" s="3"/>
      <c r="DK389" s="3"/>
      <c r="DL389" s="3"/>
      <c r="DM389" s="3"/>
      <c r="DN389" s="3"/>
      <c r="DO389" s="3"/>
      <c r="DP389" s="3"/>
      <c r="DQ389" s="3"/>
      <c r="DR389" s="3"/>
      <c r="DS389" s="3"/>
      <c r="DT389" s="3"/>
      <c r="DU389" s="3"/>
      <c r="DV389" s="3"/>
      <c r="DW389" s="3"/>
      <c r="DX389" s="3"/>
      <c r="DY389" s="3"/>
      <c r="DZ389" s="3"/>
      <c r="EA389" s="3"/>
      <c r="EB389" s="3"/>
      <c r="EC389" s="3"/>
      <c r="ED389" s="3"/>
      <c r="EE389" s="3"/>
      <c r="EF389" s="3"/>
      <c r="EG389" s="3"/>
      <c r="EH389" s="3"/>
      <c r="EI389" s="3"/>
      <c r="EJ389" s="3"/>
      <c r="EK389" s="3"/>
      <c r="EL389" s="3"/>
      <c r="EM389" s="3"/>
      <c r="EN389" s="3"/>
      <c r="EO389" s="3"/>
      <c r="EP389" s="3"/>
      <c r="EQ389" s="3"/>
      <c r="ER389" s="3"/>
      <c r="ES389" s="3"/>
      <c r="ET389" s="3"/>
      <c r="EU389" s="3"/>
      <c r="EV389" s="3"/>
      <c r="EW389" s="3"/>
      <c r="EX389" s="3"/>
      <c r="EY389" s="3"/>
      <c r="EZ389" s="3"/>
      <c r="FA389" s="3"/>
      <c r="FB389" s="3"/>
      <c r="FC389" s="3"/>
      <c r="FD389" s="3"/>
      <c r="FE389" s="3"/>
      <c r="FF389" s="3"/>
      <c r="FG389" s="2"/>
      <c r="FH389" s="41"/>
      <c r="FI389" s="4"/>
      <c r="FJ389" s="4"/>
      <c r="FK389" s="4"/>
      <c r="FL389" s="4"/>
      <c r="FM389" s="4"/>
      <c r="FN389" s="4"/>
      <c r="FO389" s="4"/>
      <c r="FP389" s="13"/>
    </row>
    <row r="390" spans="1:172" s="5" customFormat="1" x14ac:dyDescent="0.25">
      <c r="A390" s="27"/>
      <c r="B390" s="27"/>
      <c r="C390" s="44"/>
      <c r="D390" s="285"/>
      <c r="E390" s="285"/>
      <c r="F390" s="285"/>
      <c r="G390" s="285"/>
      <c r="H390" s="285"/>
      <c r="I390" s="285"/>
      <c r="J390" s="285"/>
      <c r="K390" s="285"/>
      <c r="L390" s="285"/>
      <c r="M390" s="285"/>
      <c r="N390" s="285"/>
      <c r="O390" s="285"/>
      <c r="P390" s="285"/>
      <c r="Q390" s="285"/>
      <c r="R390" s="285"/>
      <c r="S390" s="285"/>
      <c r="T390" s="93"/>
      <c r="U390" s="3"/>
      <c r="V390" s="3"/>
      <c r="W390" s="3"/>
      <c r="X390" s="3"/>
      <c r="Y390" s="72"/>
      <c r="Z390" s="72"/>
      <c r="AA390" s="72"/>
      <c r="AB390" s="72"/>
      <c r="AC390" s="44"/>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c r="BM390" s="3"/>
      <c r="BN390" s="3"/>
      <c r="BO390" s="3"/>
      <c r="BP390" s="3"/>
      <c r="BQ390" s="3"/>
      <c r="BR390" s="3"/>
      <c r="BS390" s="3"/>
      <c r="BT390" s="3"/>
      <c r="BU390" s="3"/>
      <c r="BV390" s="3"/>
      <c r="BW390" s="3"/>
      <c r="BX390" s="3"/>
      <c r="BY390" s="3"/>
      <c r="BZ390" s="3"/>
      <c r="CA390" s="3"/>
      <c r="CB390" s="3"/>
      <c r="CC390" s="3"/>
      <c r="CD390" s="3"/>
      <c r="CE390" s="3"/>
      <c r="CF390" s="3"/>
      <c r="CG390" s="3"/>
      <c r="CH390" s="3"/>
      <c r="CI390" s="3"/>
      <c r="CJ390" s="3"/>
      <c r="CK390" s="3"/>
      <c r="CL390" s="3"/>
      <c r="CM390" s="3"/>
      <c r="CN390" s="3"/>
      <c r="CO390" s="3"/>
      <c r="CP390" s="3"/>
      <c r="CQ390" s="3"/>
      <c r="CR390" s="3"/>
      <c r="CS390" s="3"/>
      <c r="CT390" s="3"/>
      <c r="CU390" s="3"/>
      <c r="CV390" s="3"/>
      <c r="CW390" s="3"/>
      <c r="CX390" s="3"/>
      <c r="CY390" s="3"/>
      <c r="CZ390" s="3"/>
      <c r="DA390" s="3"/>
      <c r="DB390" s="3"/>
      <c r="DC390" s="3"/>
      <c r="DD390" s="3"/>
      <c r="DE390" s="3"/>
      <c r="DF390" s="3"/>
      <c r="DG390" s="3"/>
      <c r="DH390" s="3"/>
      <c r="DI390" s="3"/>
      <c r="DJ390" s="3"/>
      <c r="DK390" s="3"/>
      <c r="DL390" s="3"/>
      <c r="DM390" s="3"/>
      <c r="DN390" s="3"/>
      <c r="DO390" s="3"/>
      <c r="DP390" s="3"/>
      <c r="DQ390" s="3"/>
      <c r="DR390" s="3"/>
      <c r="DS390" s="3"/>
      <c r="DT390" s="3"/>
      <c r="DU390" s="3"/>
      <c r="DV390" s="3"/>
      <c r="DW390" s="3"/>
      <c r="DX390" s="3"/>
      <c r="DY390" s="3"/>
      <c r="DZ390" s="3"/>
      <c r="EA390" s="3"/>
      <c r="EB390" s="3"/>
      <c r="EC390" s="3"/>
      <c r="ED390" s="3"/>
      <c r="EE390" s="3"/>
      <c r="EF390" s="3"/>
      <c r="EG390" s="3"/>
      <c r="EH390" s="3"/>
      <c r="EI390" s="3"/>
      <c r="EJ390" s="3"/>
      <c r="EK390" s="3"/>
      <c r="EL390" s="3"/>
      <c r="EM390" s="3"/>
      <c r="EN390" s="3"/>
      <c r="EO390" s="3"/>
      <c r="EP390" s="3"/>
      <c r="EQ390" s="3"/>
      <c r="ER390" s="3"/>
      <c r="ES390" s="3"/>
      <c r="ET390" s="3"/>
      <c r="EU390" s="3"/>
      <c r="EV390" s="3"/>
      <c r="EW390" s="3"/>
      <c r="EX390" s="3"/>
      <c r="EY390" s="3"/>
      <c r="EZ390" s="3"/>
      <c r="FA390" s="3"/>
      <c r="FB390" s="3"/>
      <c r="FC390" s="3"/>
      <c r="FD390" s="3"/>
      <c r="FE390" s="3"/>
      <c r="FF390" s="3"/>
      <c r="FG390" s="2"/>
      <c r="FH390" s="41"/>
      <c r="FI390" s="4"/>
      <c r="FJ390" s="4"/>
      <c r="FK390" s="4"/>
      <c r="FL390" s="4"/>
      <c r="FM390" s="4"/>
      <c r="FN390" s="4"/>
      <c r="FO390" s="4"/>
      <c r="FP390" s="13"/>
    </row>
    <row r="391" spans="1:172" s="5" customFormat="1" x14ac:dyDescent="0.25">
      <c r="A391" s="27"/>
      <c r="B391" s="27"/>
      <c r="C391" s="44"/>
      <c r="D391" s="285"/>
      <c r="E391" s="285"/>
      <c r="F391" s="285"/>
      <c r="G391" s="285"/>
      <c r="H391" s="285"/>
      <c r="I391" s="285"/>
      <c r="J391" s="285"/>
      <c r="K391" s="285"/>
      <c r="L391" s="285"/>
      <c r="M391" s="285"/>
      <c r="N391" s="285"/>
      <c r="O391" s="285"/>
      <c r="P391" s="285"/>
      <c r="Q391" s="285"/>
      <c r="R391" s="285"/>
      <c r="S391" s="285"/>
      <c r="T391" s="93"/>
      <c r="U391" s="3"/>
      <c r="V391" s="3"/>
      <c r="W391" s="3"/>
      <c r="X391" s="3"/>
      <c r="Y391" s="72"/>
      <c r="Z391" s="72"/>
      <c r="AA391" s="72"/>
      <c r="AB391" s="72"/>
      <c r="AC391" s="44"/>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c r="BM391" s="3"/>
      <c r="BN391" s="3"/>
      <c r="BO391" s="3"/>
      <c r="BP391" s="3"/>
      <c r="BQ391" s="3"/>
      <c r="BR391" s="3"/>
      <c r="BS391" s="3"/>
      <c r="BT391" s="3"/>
      <c r="BU391" s="3"/>
      <c r="BV391" s="3"/>
      <c r="BW391" s="3"/>
      <c r="BX391" s="3"/>
      <c r="BY391" s="3"/>
      <c r="BZ391" s="3"/>
      <c r="CA391" s="3"/>
      <c r="CB391" s="3"/>
      <c r="CC391" s="3"/>
      <c r="CD391" s="3"/>
      <c r="CE391" s="3"/>
      <c r="CF391" s="3"/>
      <c r="CG391" s="3"/>
      <c r="CH391" s="3"/>
      <c r="CI391" s="3"/>
      <c r="CJ391" s="3"/>
      <c r="CK391" s="3"/>
      <c r="CL391" s="3"/>
      <c r="CM391" s="3"/>
      <c r="CN391" s="3"/>
      <c r="CO391" s="3"/>
      <c r="CP391" s="3"/>
      <c r="CQ391" s="3"/>
      <c r="CR391" s="3"/>
      <c r="CS391" s="3"/>
      <c r="CT391" s="3"/>
      <c r="CU391" s="3"/>
      <c r="CV391" s="3"/>
      <c r="CW391" s="3"/>
      <c r="CX391" s="3"/>
      <c r="CY391" s="3"/>
      <c r="CZ391" s="3"/>
      <c r="DA391" s="3"/>
      <c r="DB391" s="3"/>
      <c r="DC391" s="3"/>
      <c r="DD391" s="3"/>
      <c r="DE391" s="3"/>
      <c r="DF391" s="3"/>
      <c r="DG391" s="3"/>
      <c r="DH391" s="3"/>
      <c r="DI391" s="3"/>
      <c r="DJ391" s="3"/>
      <c r="DK391" s="3"/>
      <c r="DL391" s="3"/>
      <c r="DM391" s="3"/>
      <c r="DN391" s="3"/>
      <c r="DO391" s="3"/>
      <c r="DP391" s="3"/>
      <c r="DQ391" s="3"/>
      <c r="DR391" s="3"/>
      <c r="DS391" s="3"/>
      <c r="DT391" s="3"/>
      <c r="DU391" s="3"/>
      <c r="DV391" s="3"/>
      <c r="DW391" s="3"/>
      <c r="DX391" s="3"/>
      <c r="DY391" s="3"/>
      <c r="DZ391" s="3"/>
      <c r="EA391" s="3"/>
      <c r="EB391" s="3"/>
      <c r="EC391" s="3"/>
      <c r="ED391" s="3"/>
      <c r="EE391" s="3"/>
      <c r="EF391" s="3"/>
      <c r="EG391" s="3"/>
      <c r="EH391" s="3"/>
      <c r="EI391" s="3"/>
      <c r="EJ391" s="3"/>
      <c r="EK391" s="3"/>
      <c r="EL391" s="3"/>
      <c r="EM391" s="3"/>
      <c r="EN391" s="3"/>
      <c r="EO391" s="3"/>
      <c r="EP391" s="3"/>
      <c r="EQ391" s="3"/>
      <c r="ER391" s="3"/>
      <c r="ES391" s="3"/>
      <c r="ET391" s="3"/>
      <c r="EU391" s="3"/>
      <c r="EV391" s="3"/>
      <c r="EW391" s="3"/>
      <c r="EX391" s="3"/>
      <c r="EY391" s="3"/>
      <c r="EZ391" s="3"/>
      <c r="FA391" s="3"/>
      <c r="FB391" s="3"/>
      <c r="FC391" s="3"/>
      <c r="FD391" s="3"/>
      <c r="FE391" s="3"/>
      <c r="FF391" s="3"/>
      <c r="FG391" s="2"/>
      <c r="FH391" s="41"/>
      <c r="FI391" s="4"/>
      <c r="FJ391" s="4"/>
      <c r="FK391" s="4"/>
      <c r="FL391" s="4"/>
      <c r="FM391" s="4"/>
      <c r="FN391" s="4"/>
      <c r="FO391" s="4"/>
      <c r="FP391" s="13"/>
    </row>
    <row r="392" spans="1:172" s="5" customFormat="1" x14ac:dyDescent="0.25">
      <c r="A392" s="27"/>
      <c r="B392" s="27"/>
      <c r="C392" s="44"/>
      <c r="D392" s="285"/>
      <c r="E392" s="285"/>
      <c r="F392" s="285"/>
      <c r="G392" s="285"/>
      <c r="H392" s="285"/>
      <c r="I392" s="285"/>
      <c r="J392" s="285"/>
      <c r="K392" s="285"/>
      <c r="L392" s="285"/>
      <c r="M392" s="285"/>
      <c r="N392" s="285"/>
      <c r="O392" s="285"/>
      <c r="P392" s="285"/>
      <c r="Q392" s="285"/>
      <c r="R392" s="285"/>
      <c r="S392" s="285"/>
      <c r="T392" s="93"/>
      <c r="U392" s="3"/>
      <c r="V392" s="3"/>
      <c r="W392" s="3"/>
      <c r="X392" s="3"/>
      <c r="Y392" s="72"/>
      <c r="Z392" s="72"/>
      <c r="AA392" s="72"/>
      <c r="AB392" s="72"/>
      <c r="AC392" s="44"/>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c r="BM392" s="3"/>
      <c r="BN392" s="3"/>
      <c r="BO392" s="3"/>
      <c r="BP392" s="3"/>
      <c r="BQ392" s="3"/>
      <c r="BR392" s="3"/>
      <c r="BS392" s="3"/>
      <c r="BT392" s="3"/>
      <c r="BU392" s="3"/>
      <c r="BV392" s="3"/>
      <c r="BW392" s="3"/>
      <c r="BX392" s="3"/>
      <c r="BY392" s="3"/>
      <c r="BZ392" s="3"/>
      <c r="CA392" s="3"/>
      <c r="CB392" s="3"/>
      <c r="CC392" s="3"/>
      <c r="CD392" s="3"/>
      <c r="CE392" s="3"/>
      <c r="CF392" s="3"/>
      <c r="CG392" s="3"/>
      <c r="CH392" s="3"/>
      <c r="CI392" s="3"/>
      <c r="CJ392" s="3"/>
      <c r="CK392" s="3"/>
      <c r="CL392" s="3"/>
      <c r="CM392" s="3"/>
      <c r="CN392" s="3"/>
      <c r="CO392" s="3"/>
      <c r="CP392" s="3"/>
      <c r="CQ392" s="3"/>
      <c r="CR392" s="3"/>
      <c r="CS392" s="3"/>
      <c r="CT392" s="3"/>
      <c r="CU392" s="3"/>
      <c r="CV392" s="3"/>
      <c r="CW392" s="3"/>
      <c r="CX392" s="3"/>
      <c r="CY392" s="3"/>
      <c r="CZ392" s="3"/>
      <c r="DA392" s="3"/>
      <c r="DB392" s="3"/>
      <c r="DC392" s="3"/>
      <c r="DD392" s="3"/>
      <c r="DE392" s="3"/>
      <c r="DF392" s="3"/>
      <c r="DG392" s="3"/>
      <c r="DH392" s="3"/>
      <c r="DI392" s="3"/>
      <c r="DJ392" s="3"/>
      <c r="DK392" s="3"/>
      <c r="DL392" s="3"/>
      <c r="DM392" s="3"/>
      <c r="DN392" s="3"/>
      <c r="DO392" s="3"/>
      <c r="DP392" s="3"/>
      <c r="DQ392" s="3"/>
      <c r="DR392" s="3"/>
      <c r="DS392" s="3"/>
      <c r="DT392" s="3"/>
      <c r="DU392" s="3"/>
      <c r="DV392" s="3"/>
      <c r="DW392" s="3"/>
      <c r="DX392" s="3"/>
      <c r="DY392" s="3"/>
      <c r="DZ392" s="3"/>
      <c r="EA392" s="3"/>
      <c r="EB392" s="3"/>
      <c r="EC392" s="3"/>
      <c r="ED392" s="3"/>
      <c r="EE392" s="3"/>
      <c r="EF392" s="3"/>
      <c r="EG392" s="3"/>
      <c r="EH392" s="3"/>
      <c r="EI392" s="3"/>
      <c r="EJ392" s="3"/>
      <c r="EK392" s="3"/>
      <c r="EL392" s="3"/>
      <c r="EM392" s="3"/>
      <c r="EN392" s="3"/>
      <c r="EO392" s="3"/>
      <c r="EP392" s="3"/>
      <c r="EQ392" s="3"/>
      <c r="ER392" s="3"/>
      <c r="ES392" s="3"/>
      <c r="ET392" s="3"/>
      <c r="EU392" s="3"/>
      <c r="EV392" s="3"/>
      <c r="EW392" s="3"/>
      <c r="EX392" s="3"/>
      <c r="EY392" s="3"/>
      <c r="EZ392" s="3"/>
      <c r="FA392" s="3"/>
      <c r="FB392" s="3"/>
      <c r="FC392" s="3"/>
      <c r="FD392" s="3"/>
      <c r="FE392" s="3"/>
      <c r="FF392" s="3"/>
      <c r="FG392" s="2"/>
      <c r="FH392" s="41"/>
      <c r="FI392" s="4"/>
      <c r="FJ392" s="4"/>
      <c r="FK392" s="4"/>
      <c r="FL392" s="4"/>
      <c r="FM392" s="4"/>
      <c r="FN392" s="4"/>
      <c r="FO392" s="4"/>
      <c r="FP392" s="13"/>
    </row>
    <row r="393" spans="1:172" s="5" customFormat="1" x14ac:dyDescent="0.25">
      <c r="A393" s="27"/>
      <c r="B393" s="27"/>
      <c r="C393" s="44"/>
      <c r="D393" s="285"/>
      <c r="E393" s="285"/>
      <c r="F393" s="285"/>
      <c r="G393" s="285"/>
      <c r="H393" s="285"/>
      <c r="I393" s="285"/>
      <c r="J393" s="285"/>
      <c r="K393" s="285"/>
      <c r="L393" s="285"/>
      <c r="M393" s="285"/>
      <c r="N393" s="285"/>
      <c r="O393" s="285"/>
      <c r="P393" s="285"/>
      <c r="Q393" s="285"/>
      <c r="R393" s="285"/>
      <c r="S393" s="285"/>
      <c r="T393" s="93"/>
      <c r="U393" s="3"/>
      <c r="V393" s="3"/>
      <c r="W393" s="3"/>
      <c r="X393" s="3"/>
      <c r="Y393" s="72"/>
      <c r="Z393" s="72"/>
      <c r="AA393" s="72"/>
      <c r="AB393" s="72"/>
      <c r="AC393" s="44"/>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c r="BM393" s="3"/>
      <c r="BN393" s="3"/>
      <c r="BO393" s="3"/>
      <c r="BP393" s="3"/>
      <c r="BQ393" s="3"/>
      <c r="BR393" s="3"/>
      <c r="BS393" s="3"/>
      <c r="BT393" s="3"/>
      <c r="BU393" s="3"/>
      <c r="BV393" s="3"/>
      <c r="BW393" s="3"/>
      <c r="BX393" s="3"/>
      <c r="BY393" s="3"/>
      <c r="BZ393" s="3"/>
      <c r="CA393" s="3"/>
      <c r="CB393" s="3"/>
      <c r="CC393" s="3"/>
      <c r="CD393" s="3"/>
      <c r="CE393" s="3"/>
      <c r="CF393" s="3"/>
      <c r="CG393" s="3"/>
      <c r="CH393" s="3"/>
      <c r="CI393" s="3"/>
      <c r="CJ393" s="3"/>
      <c r="CK393" s="3"/>
      <c r="CL393" s="3"/>
      <c r="CM393" s="3"/>
      <c r="CN393" s="3"/>
      <c r="CO393" s="3"/>
      <c r="CP393" s="3"/>
      <c r="CQ393" s="3"/>
      <c r="CR393" s="3"/>
      <c r="CS393" s="3"/>
      <c r="CT393" s="3"/>
      <c r="CU393" s="3"/>
      <c r="CV393" s="3"/>
      <c r="CW393" s="3"/>
      <c r="CX393" s="3"/>
      <c r="CY393" s="3"/>
      <c r="CZ393" s="3"/>
      <c r="DA393" s="3"/>
      <c r="DB393" s="3"/>
      <c r="DC393" s="3"/>
      <c r="DD393" s="3"/>
      <c r="DE393" s="3"/>
      <c r="DF393" s="3"/>
      <c r="DG393" s="3"/>
      <c r="DH393" s="3"/>
      <c r="DI393" s="3"/>
      <c r="DJ393" s="3"/>
      <c r="DK393" s="3"/>
      <c r="DL393" s="3"/>
      <c r="DM393" s="3"/>
      <c r="DN393" s="3"/>
      <c r="DO393" s="3"/>
      <c r="DP393" s="3"/>
      <c r="DQ393" s="3"/>
      <c r="DR393" s="3"/>
      <c r="DS393" s="3"/>
      <c r="DT393" s="3"/>
      <c r="DU393" s="3"/>
      <c r="DV393" s="3"/>
      <c r="DW393" s="3"/>
      <c r="DX393" s="3"/>
      <c r="DY393" s="3"/>
      <c r="DZ393" s="3"/>
      <c r="EA393" s="3"/>
      <c r="EB393" s="3"/>
      <c r="EC393" s="3"/>
      <c r="ED393" s="3"/>
      <c r="EE393" s="3"/>
      <c r="EF393" s="3"/>
      <c r="EG393" s="3"/>
      <c r="EH393" s="3"/>
      <c r="EI393" s="3"/>
      <c r="EJ393" s="3"/>
      <c r="EK393" s="3"/>
      <c r="EL393" s="3"/>
      <c r="EM393" s="3"/>
      <c r="EN393" s="3"/>
      <c r="EO393" s="3"/>
      <c r="EP393" s="3"/>
      <c r="EQ393" s="3"/>
      <c r="ER393" s="3"/>
      <c r="ES393" s="3"/>
      <c r="ET393" s="3"/>
      <c r="EU393" s="3"/>
      <c r="EV393" s="3"/>
      <c r="EW393" s="3"/>
      <c r="EX393" s="3"/>
      <c r="EY393" s="3"/>
      <c r="EZ393" s="3"/>
      <c r="FA393" s="3"/>
      <c r="FB393" s="3"/>
      <c r="FC393" s="3"/>
      <c r="FD393" s="3"/>
      <c r="FE393" s="3"/>
      <c r="FF393" s="3"/>
      <c r="FG393" s="2"/>
      <c r="FH393" s="41"/>
      <c r="FI393" s="4"/>
      <c r="FJ393" s="4"/>
      <c r="FK393" s="4"/>
      <c r="FL393" s="4"/>
      <c r="FM393" s="4"/>
      <c r="FN393" s="4"/>
      <c r="FO393" s="4"/>
      <c r="FP393" s="13"/>
    </row>
    <row r="394" spans="1:172" s="5" customFormat="1" x14ac:dyDescent="0.25">
      <c r="A394" s="27"/>
      <c r="B394" s="27"/>
      <c r="C394" s="44"/>
      <c r="D394" s="285"/>
      <c r="E394" s="285"/>
      <c r="F394" s="285"/>
      <c r="G394" s="285"/>
      <c r="H394" s="285"/>
      <c r="I394" s="285"/>
      <c r="J394" s="285"/>
      <c r="K394" s="285"/>
      <c r="L394" s="285"/>
      <c r="M394" s="285"/>
      <c r="N394" s="285"/>
      <c r="O394" s="285"/>
      <c r="P394" s="285"/>
      <c r="Q394" s="285"/>
      <c r="R394" s="285"/>
      <c r="S394" s="285"/>
      <c r="T394" s="93"/>
      <c r="U394" s="3"/>
      <c r="V394" s="3"/>
      <c r="W394" s="3"/>
      <c r="X394" s="3"/>
      <c r="Y394" s="72"/>
      <c r="Z394" s="72"/>
      <c r="AA394" s="72"/>
      <c r="AB394" s="72"/>
      <c r="AC394" s="44"/>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c r="BM394" s="3"/>
      <c r="BN394" s="3"/>
      <c r="BO394" s="3"/>
      <c r="BP394" s="3"/>
      <c r="BQ394" s="3"/>
      <c r="BR394" s="3"/>
      <c r="BS394" s="3"/>
      <c r="BT394" s="3"/>
      <c r="BU394" s="3"/>
      <c r="BV394" s="3"/>
      <c r="BW394" s="3"/>
      <c r="BX394" s="3"/>
      <c r="BY394" s="3"/>
      <c r="BZ394" s="3"/>
      <c r="CA394" s="3"/>
      <c r="CB394" s="3"/>
      <c r="CC394" s="3"/>
      <c r="CD394" s="3"/>
      <c r="CE394" s="3"/>
      <c r="CF394" s="3"/>
      <c r="CG394" s="3"/>
      <c r="CH394" s="3"/>
      <c r="CI394" s="3"/>
      <c r="CJ394" s="3"/>
      <c r="CK394" s="3"/>
      <c r="CL394" s="3"/>
      <c r="CM394" s="3"/>
      <c r="CN394" s="3"/>
      <c r="CO394" s="3"/>
      <c r="CP394" s="3"/>
      <c r="CQ394" s="3"/>
      <c r="CR394" s="3"/>
      <c r="CS394" s="3"/>
      <c r="CT394" s="3"/>
      <c r="CU394" s="3"/>
      <c r="CV394" s="3"/>
      <c r="CW394" s="3"/>
      <c r="CX394" s="3"/>
      <c r="CY394" s="3"/>
      <c r="CZ394" s="3"/>
      <c r="DA394" s="3"/>
      <c r="DB394" s="3"/>
      <c r="DC394" s="3"/>
      <c r="DD394" s="3"/>
      <c r="DE394" s="3"/>
      <c r="DF394" s="3"/>
      <c r="DG394" s="3"/>
      <c r="DH394" s="3"/>
      <c r="DI394" s="3"/>
      <c r="DJ394" s="3"/>
      <c r="DK394" s="3"/>
      <c r="DL394" s="3"/>
      <c r="DM394" s="3"/>
      <c r="DN394" s="3"/>
      <c r="DO394" s="3"/>
      <c r="DP394" s="3"/>
      <c r="DQ394" s="3"/>
      <c r="DR394" s="3"/>
      <c r="DS394" s="3"/>
      <c r="DT394" s="3"/>
      <c r="DU394" s="3"/>
      <c r="DV394" s="3"/>
      <c r="DW394" s="3"/>
      <c r="DX394" s="3"/>
      <c r="DY394" s="3"/>
      <c r="DZ394" s="3"/>
      <c r="EA394" s="3"/>
      <c r="EB394" s="3"/>
      <c r="EC394" s="3"/>
      <c r="ED394" s="3"/>
      <c r="EE394" s="3"/>
      <c r="EF394" s="3"/>
      <c r="EG394" s="3"/>
      <c r="EH394" s="3"/>
      <c r="EI394" s="3"/>
      <c r="EJ394" s="3"/>
      <c r="EK394" s="3"/>
      <c r="EL394" s="3"/>
      <c r="EM394" s="3"/>
      <c r="EN394" s="3"/>
      <c r="EO394" s="3"/>
      <c r="EP394" s="3"/>
      <c r="EQ394" s="3"/>
      <c r="ER394" s="3"/>
      <c r="ES394" s="3"/>
      <c r="ET394" s="3"/>
      <c r="EU394" s="3"/>
      <c r="EV394" s="3"/>
      <c r="EW394" s="3"/>
      <c r="EX394" s="3"/>
      <c r="EY394" s="3"/>
      <c r="EZ394" s="3"/>
      <c r="FA394" s="3"/>
      <c r="FB394" s="3"/>
      <c r="FC394" s="3"/>
      <c r="FD394" s="3"/>
      <c r="FE394" s="3"/>
      <c r="FF394" s="3"/>
      <c r="FG394" s="2"/>
      <c r="FH394" s="41"/>
      <c r="FI394" s="4"/>
      <c r="FJ394" s="4"/>
      <c r="FK394" s="4"/>
      <c r="FL394" s="4"/>
      <c r="FM394" s="4"/>
      <c r="FN394" s="4"/>
      <c r="FO394" s="4"/>
      <c r="FP394" s="13"/>
    </row>
    <row r="395" spans="1:172" s="5" customFormat="1" x14ac:dyDescent="0.25">
      <c r="A395" s="27"/>
      <c r="B395" s="27"/>
      <c r="C395" s="44"/>
      <c r="D395" s="285"/>
      <c r="E395" s="285"/>
      <c r="F395" s="285"/>
      <c r="G395" s="285"/>
      <c r="H395" s="285"/>
      <c r="I395" s="285"/>
      <c r="J395" s="285"/>
      <c r="K395" s="285"/>
      <c r="L395" s="285"/>
      <c r="M395" s="285"/>
      <c r="N395" s="285"/>
      <c r="O395" s="285"/>
      <c r="P395" s="285"/>
      <c r="Q395" s="285"/>
      <c r="R395" s="285"/>
      <c r="S395" s="285"/>
      <c r="T395" s="93"/>
      <c r="U395" s="3"/>
      <c r="V395" s="3"/>
      <c r="W395" s="3"/>
      <c r="X395" s="3"/>
      <c r="Y395" s="72"/>
      <c r="Z395" s="72"/>
      <c r="AA395" s="72"/>
      <c r="AB395" s="72"/>
      <c r="AC395" s="44"/>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c r="BM395" s="3"/>
      <c r="BN395" s="3"/>
      <c r="BO395" s="3"/>
      <c r="BP395" s="3"/>
      <c r="BQ395" s="3"/>
      <c r="BR395" s="3"/>
      <c r="BS395" s="3"/>
      <c r="BT395" s="3"/>
      <c r="BU395" s="3"/>
      <c r="BV395" s="3"/>
      <c r="BW395" s="3"/>
      <c r="BX395" s="3"/>
      <c r="BY395" s="3"/>
      <c r="BZ395" s="3"/>
      <c r="CA395" s="3"/>
      <c r="CB395" s="3"/>
      <c r="CC395" s="3"/>
      <c r="CD395" s="3"/>
      <c r="CE395" s="3"/>
      <c r="CF395" s="3"/>
      <c r="CG395" s="3"/>
      <c r="CH395" s="3"/>
      <c r="CI395" s="3"/>
      <c r="CJ395" s="3"/>
      <c r="CK395" s="3"/>
      <c r="CL395" s="3"/>
      <c r="CM395" s="3"/>
      <c r="CN395" s="3"/>
      <c r="CO395" s="3"/>
      <c r="CP395" s="3"/>
      <c r="CQ395" s="3"/>
      <c r="CR395" s="3"/>
      <c r="CS395" s="3"/>
      <c r="CT395" s="3"/>
      <c r="CU395" s="3"/>
      <c r="CV395" s="3"/>
      <c r="CW395" s="3"/>
      <c r="CX395" s="3"/>
      <c r="CY395" s="3"/>
      <c r="CZ395" s="3"/>
      <c r="DA395" s="3"/>
      <c r="DB395" s="3"/>
      <c r="DC395" s="3"/>
      <c r="DD395" s="3"/>
      <c r="DE395" s="3"/>
      <c r="DF395" s="3"/>
      <c r="DG395" s="3"/>
      <c r="DH395" s="3"/>
      <c r="DI395" s="3"/>
      <c r="DJ395" s="3"/>
      <c r="DK395" s="3"/>
      <c r="DL395" s="3"/>
      <c r="DM395" s="3"/>
      <c r="DN395" s="3"/>
      <c r="DO395" s="3"/>
      <c r="DP395" s="3"/>
      <c r="DQ395" s="3"/>
      <c r="DR395" s="3"/>
      <c r="DS395" s="3"/>
      <c r="DT395" s="3"/>
      <c r="DU395" s="3"/>
      <c r="DV395" s="3"/>
      <c r="DW395" s="3"/>
      <c r="DX395" s="3"/>
      <c r="DY395" s="3"/>
      <c r="DZ395" s="3"/>
      <c r="EA395" s="3"/>
      <c r="EB395" s="3"/>
      <c r="EC395" s="3"/>
      <c r="ED395" s="3"/>
      <c r="EE395" s="3"/>
      <c r="EF395" s="3"/>
      <c r="EG395" s="3"/>
      <c r="EH395" s="3"/>
      <c r="EI395" s="3"/>
      <c r="EJ395" s="3"/>
      <c r="EK395" s="3"/>
      <c r="EL395" s="3"/>
      <c r="EM395" s="3"/>
      <c r="EN395" s="3"/>
      <c r="EO395" s="3"/>
      <c r="EP395" s="3"/>
      <c r="EQ395" s="3"/>
      <c r="ER395" s="3"/>
      <c r="ES395" s="3"/>
      <c r="ET395" s="3"/>
      <c r="EU395" s="3"/>
      <c r="EV395" s="3"/>
      <c r="EW395" s="3"/>
      <c r="EX395" s="3"/>
      <c r="EY395" s="3"/>
      <c r="EZ395" s="3"/>
      <c r="FA395" s="3"/>
      <c r="FB395" s="3"/>
      <c r="FC395" s="3"/>
      <c r="FD395" s="3"/>
      <c r="FE395" s="3"/>
      <c r="FF395" s="3"/>
      <c r="FG395" s="2"/>
      <c r="FH395" s="41"/>
      <c r="FI395" s="4"/>
      <c r="FJ395" s="4"/>
      <c r="FK395" s="4"/>
      <c r="FL395" s="4"/>
      <c r="FM395" s="4"/>
      <c r="FN395" s="4"/>
      <c r="FO395" s="4"/>
      <c r="FP395" s="13"/>
    </row>
    <row r="396" spans="1:172" s="5" customFormat="1" x14ac:dyDescent="0.25">
      <c r="A396" s="27"/>
      <c r="B396" s="27"/>
      <c r="C396" s="44"/>
      <c r="D396" s="285"/>
      <c r="E396" s="285"/>
      <c r="F396" s="285"/>
      <c r="G396" s="285"/>
      <c r="H396" s="285"/>
      <c r="I396" s="285"/>
      <c r="J396" s="285"/>
      <c r="K396" s="285"/>
      <c r="L396" s="285"/>
      <c r="M396" s="285"/>
      <c r="N396" s="285"/>
      <c r="O396" s="285"/>
      <c r="P396" s="285"/>
      <c r="Q396" s="285"/>
      <c r="R396" s="285"/>
      <c r="S396" s="285"/>
      <c r="T396" s="93"/>
      <c r="U396" s="3"/>
      <c r="V396" s="3"/>
      <c r="W396" s="3"/>
      <c r="X396" s="3"/>
      <c r="Y396" s="72"/>
      <c r="Z396" s="72"/>
      <c r="AA396" s="72"/>
      <c r="AB396" s="72"/>
      <c r="AC396" s="44"/>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c r="BM396" s="3"/>
      <c r="BN396" s="3"/>
      <c r="BO396" s="3"/>
      <c r="BP396" s="3"/>
      <c r="BQ396" s="3"/>
      <c r="BR396" s="3"/>
      <c r="BS396" s="3"/>
      <c r="BT396" s="3"/>
      <c r="BU396" s="3"/>
      <c r="BV396" s="3"/>
      <c r="BW396" s="3"/>
      <c r="BX396" s="3"/>
      <c r="BY396" s="3"/>
      <c r="BZ396" s="3"/>
      <c r="CA396" s="3"/>
      <c r="CB396" s="3"/>
      <c r="CC396" s="3"/>
      <c r="CD396" s="3"/>
      <c r="CE396" s="3"/>
      <c r="CF396" s="3"/>
      <c r="CG396" s="3"/>
      <c r="CH396" s="3"/>
      <c r="CI396" s="3"/>
      <c r="CJ396" s="3"/>
      <c r="CK396" s="3"/>
      <c r="CL396" s="3"/>
      <c r="CM396" s="3"/>
      <c r="CN396" s="3"/>
      <c r="CO396" s="3"/>
      <c r="CP396" s="3"/>
      <c r="CQ396" s="3"/>
      <c r="CR396" s="3"/>
      <c r="CS396" s="3"/>
      <c r="CT396" s="3"/>
      <c r="CU396" s="3"/>
      <c r="CV396" s="3"/>
      <c r="CW396" s="3"/>
      <c r="CX396" s="3"/>
      <c r="CY396" s="3"/>
      <c r="CZ396" s="3"/>
      <c r="DA396" s="3"/>
      <c r="DB396" s="3"/>
      <c r="DC396" s="3"/>
      <c r="DD396" s="3"/>
      <c r="DE396" s="3"/>
      <c r="DF396" s="3"/>
      <c r="DG396" s="3"/>
      <c r="DH396" s="3"/>
      <c r="DI396" s="3"/>
      <c r="DJ396" s="3"/>
      <c r="DK396" s="3"/>
      <c r="DL396" s="3"/>
      <c r="DM396" s="3"/>
      <c r="DN396" s="3"/>
      <c r="DO396" s="3"/>
      <c r="DP396" s="3"/>
      <c r="DQ396" s="3"/>
      <c r="DR396" s="3"/>
      <c r="DS396" s="3"/>
      <c r="DT396" s="3"/>
      <c r="DU396" s="3"/>
      <c r="DV396" s="3"/>
      <c r="DW396" s="3"/>
      <c r="DX396" s="3"/>
      <c r="DY396" s="3"/>
      <c r="DZ396" s="3"/>
      <c r="EA396" s="3"/>
      <c r="EB396" s="3"/>
      <c r="EC396" s="3"/>
      <c r="ED396" s="3"/>
      <c r="EE396" s="3"/>
      <c r="EF396" s="3"/>
      <c r="EG396" s="3"/>
      <c r="EH396" s="3"/>
      <c r="EI396" s="3"/>
      <c r="EJ396" s="3"/>
      <c r="EK396" s="3"/>
      <c r="EL396" s="3"/>
      <c r="EM396" s="3"/>
      <c r="EN396" s="3"/>
      <c r="EO396" s="3"/>
      <c r="EP396" s="3"/>
      <c r="EQ396" s="3"/>
      <c r="ER396" s="3"/>
      <c r="ES396" s="3"/>
      <c r="ET396" s="3"/>
      <c r="EU396" s="3"/>
      <c r="EV396" s="3"/>
      <c r="EW396" s="3"/>
      <c r="EX396" s="3"/>
      <c r="EY396" s="3"/>
      <c r="EZ396" s="3"/>
      <c r="FA396" s="3"/>
      <c r="FB396" s="3"/>
      <c r="FC396" s="3"/>
      <c r="FD396" s="3"/>
      <c r="FE396" s="3"/>
      <c r="FF396" s="3"/>
      <c r="FG396" s="2"/>
      <c r="FH396" s="41"/>
      <c r="FI396" s="4"/>
      <c r="FJ396" s="4"/>
      <c r="FK396" s="4"/>
      <c r="FL396" s="4"/>
      <c r="FM396" s="4"/>
      <c r="FN396" s="4"/>
      <c r="FO396" s="4"/>
      <c r="FP396" s="13"/>
    </row>
    <row r="397" spans="1:172" s="5" customFormat="1" x14ac:dyDescent="0.25">
      <c r="A397" s="27"/>
      <c r="B397" s="27"/>
      <c r="C397" s="44"/>
      <c r="D397" s="285"/>
      <c r="E397" s="285"/>
      <c r="F397" s="285"/>
      <c r="G397" s="285"/>
      <c r="H397" s="285"/>
      <c r="I397" s="285"/>
      <c r="J397" s="285"/>
      <c r="K397" s="285"/>
      <c r="L397" s="285"/>
      <c r="M397" s="285"/>
      <c r="N397" s="285"/>
      <c r="O397" s="285"/>
      <c r="P397" s="285"/>
      <c r="Q397" s="285"/>
      <c r="R397" s="285"/>
      <c r="S397" s="285"/>
      <c r="T397" s="93"/>
      <c r="U397" s="3"/>
      <c r="V397" s="3"/>
      <c r="W397" s="3"/>
      <c r="X397" s="3"/>
      <c r="Y397" s="72"/>
      <c r="Z397" s="72"/>
      <c r="AA397" s="72"/>
      <c r="AB397" s="72"/>
      <c r="AC397" s="44"/>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c r="BM397" s="3"/>
      <c r="BN397" s="3"/>
      <c r="BO397" s="3"/>
      <c r="BP397" s="3"/>
      <c r="BQ397" s="3"/>
      <c r="BR397" s="3"/>
      <c r="BS397" s="3"/>
      <c r="BT397" s="3"/>
      <c r="BU397" s="3"/>
      <c r="BV397" s="3"/>
      <c r="BW397" s="3"/>
      <c r="BX397" s="3"/>
      <c r="BY397" s="3"/>
      <c r="BZ397" s="3"/>
      <c r="CA397" s="3"/>
      <c r="CB397" s="3"/>
      <c r="CC397" s="3"/>
      <c r="CD397" s="3"/>
      <c r="CE397" s="3"/>
      <c r="CF397" s="3"/>
      <c r="CG397" s="3"/>
      <c r="CH397" s="3"/>
      <c r="CI397" s="3"/>
      <c r="CJ397" s="3"/>
      <c r="CK397" s="3"/>
      <c r="CL397" s="3"/>
      <c r="CM397" s="3"/>
      <c r="CN397" s="3"/>
      <c r="CO397" s="3"/>
      <c r="CP397" s="3"/>
      <c r="CQ397" s="3"/>
      <c r="CR397" s="3"/>
      <c r="CS397" s="3"/>
      <c r="CT397" s="3"/>
      <c r="CU397" s="3"/>
      <c r="CV397" s="3"/>
      <c r="CW397" s="3"/>
      <c r="CX397" s="3"/>
      <c r="CY397" s="3"/>
      <c r="CZ397" s="3"/>
      <c r="DA397" s="3"/>
      <c r="DB397" s="3"/>
      <c r="DC397" s="3"/>
      <c r="DD397" s="3"/>
      <c r="DE397" s="3"/>
      <c r="DF397" s="3"/>
      <c r="DG397" s="3"/>
      <c r="DH397" s="3"/>
      <c r="DI397" s="3"/>
      <c r="DJ397" s="3"/>
      <c r="DK397" s="3"/>
      <c r="DL397" s="3"/>
      <c r="DM397" s="3"/>
      <c r="DN397" s="3"/>
      <c r="DO397" s="3"/>
      <c r="DP397" s="3"/>
      <c r="DQ397" s="3"/>
      <c r="DR397" s="3"/>
      <c r="DS397" s="3"/>
      <c r="DT397" s="3"/>
      <c r="DU397" s="3"/>
      <c r="DV397" s="3"/>
      <c r="DW397" s="3"/>
      <c r="DX397" s="3"/>
      <c r="DY397" s="3"/>
      <c r="DZ397" s="3"/>
      <c r="EA397" s="3"/>
      <c r="EB397" s="3"/>
      <c r="EC397" s="3"/>
      <c r="ED397" s="3"/>
      <c r="EE397" s="3"/>
      <c r="EF397" s="3"/>
      <c r="EG397" s="3"/>
      <c r="EH397" s="3"/>
      <c r="EI397" s="3"/>
      <c r="EJ397" s="3"/>
      <c r="EK397" s="3"/>
      <c r="EL397" s="3"/>
      <c r="EM397" s="3"/>
      <c r="EN397" s="3"/>
      <c r="EO397" s="3"/>
      <c r="EP397" s="3"/>
      <c r="EQ397" s="3"/>
      <c r="ER397" s="3"/>
      <c r="ES397" s="3"/>
      <c r="ET397" s="3"/>
      <c r="EU397" s="3"/>
      <c r="EV397" s="3"/>
      <c r="EW397" s="3"/>
      <c r="EX397" s="3"/>
      <c r="EY397" s="3"/>
      <c r="EZ397" s="3"/>
      <c r="FA397" s="3"/>
      <c r="FB397" s="3"/>
      <c r="FC397" s="3"/>
      <c r="FD397" s="3"/>
      <c r="FE397" s="3"/>
      <c r="FF397" s="3"/>
      <c r="FG397" s="2"/>
      <c r="FH397" s="41"/>
      <c r="FI397" s="4"/>
      <c r="FJ397" s="4"/>
      <c r="FK397" s="4"/>
      <c r="FL397" s="4"/>
      <c r="FM397" s="4"/>
      <c r="FN397" s="4"/>
      <c r="FO397" s="4"/>
      <c r="FP397" s="13"/>
    </row>
    <row r="398" spans="1:172" s="5" customFormat="1" x14ac:dyDescent="0.25">
      <c r="A398" s="27"/>
      <c r="B398" s="27"/>
      <c r="C398" s="44"/>
      <c r="D398" s="285"/>
      <c r="E398" s="285"/>
      <c r="F398" s="285"/>
      <c r="G398" s="285"/>
      <c r="H398" s="285"/>
      <c r="I398" s="285"/>
      <c r="J398" s="285"/>
      <c r="K398" s="285"/>
      <c r="L398" s="285"/>
      <c r="M398" s="285"/>
      <c r="N398" s="285"/>
      <c r="O398" s="285"/>
      <c r="P398" s="285"/>
      <c r="Q398" s="285"/>
      <c r="R398" s="285"/>
      <c r="S398" s="285"/>
      <c r="T398" s="93"/>
      <c r="U398" s="3"/>
      <c r="V398" s="3"/>
      <c r="W398" s="3"/>
      <c r="X398" s="3"/>
      <c r="Y398" s="72"/>
      <c r="Z398" s="72"/>
      <c r="AA398" s="72"/>
      <c r="AB398" s="72"/>
      <c r="AC398" s="44"/>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c r="BM398" s="3"/>
      <c r="BN398" s="3"/>
      <c r="BO398" s="3"/>
      <c r="BP398" s="3"/>
      <c r="BQ398" s="3"/>
      <c r="BR398" s="3"/>
      <c r="BS398" s="3"/>
      <c r="BT398" s="3"/>
      <c r="BU398" s="3"/>
      <c r="BV398" s="3"/>
      <c r="BW398" s="3"/>
      <c r="BX398" s="3"/>
      <c r="BY398" s="3"/>
      <c r="BZ398" s="3"/>
      <c r="CA398" s="3"/>
      <c r="CB398" s="3"/>
      <c r="CC398" s="3"/>
      <c r="CD398" s="3"/>
      <c r="CE398" s="3"/>
      <c r="CF398" s="3"/>
      <c r="CG398" s="3"/>
      <c r="CH398" s="3"/>
      <c r="CI398" s="3"/>
      <c r="CJ398" s="3"/>
      <c r="CK398" s="3"/>
      <c r="CL398" s="3"/>
      <c r="CM398" s="3"/>
      <c r="CN398" s="3"/>
      <c r="CO398" s="3"/>
      <c r="CP398" s="3"/>
      <c r="CQ398" s="3"/>
      <c r="CR398" s="3"/>
      <c r="CS398" s="3"/>
      <c r="CT398" s="3"/>
      <c r="CU398" s="3"/>
      <c r="CV398" s="3"/>
      <c r="CW398" s="3"/>
      <c r="CX398" s="3"/>
      <c r="CY398" s="3"/>
      <c r="CZ398" s="3"/>
      <c r="DA398" s="3"/>
      <c r="DB398" s="3"/>
      <c r="DC398" s="3"/>
      <c r="DD398" s="3"/>
      <c r="DE398" s="3"/>
      <c r="DF398" s="3"/>
      <c r="DG398" s="3"/>
      <c r="DH398" s="3"/>
      <c r="DI398" s="3"/>
      <c r="DJ398" s="3"/>
      <c r="DK398" s="3"/>
      <c r="DL398" s="3"/>
      <c r="DM398" s="3"/>
      <c r="DN398" s="3"/>
      <c r="DO398" s="3"/>
      <c r="DP398" s="3"/>
      <c r="DQ398" s="3"/>
      <c r="DR398" s="3"/>
      <c r="DS398" s="3"/>
      <c r="DT398" s="3"/>
      <c r="DU398" s="3"/>
      <c r="DV398" s="3"/>
      <c r="DW398" s="3"/>
      <c r="DX398" s="3"/>
      <c r="DY398" s="3"/>
      <c r="DZ398" s="3"/>
      <c r="EA398" s="3"/>
      <c r="EB398" s="3"/>
      <c r="EC398" s="3"/>
      <c r="ED398" s="3"/>
      <c r="EE398" s="3"/>
      <c r="EF398" s="3"/>
      <c r="EG398" s="3"/>
      <c r="EH398" s="3"/>
      <c r="EI398" s="3"/>
      <c r="EJ398" s="3"/>
      <c r="EK398" s="3"/>
      <c r="EL398" s="3"/>
      <c r="EM398" s="3"/>
      <c r="EN398" s="3"/>
      <c r="EO398" s="3"/>
      <c r="EP398" s="3"/>
      <c r="EQ398" s="3"/>
      <c r="ER398" s="3"/>
      <c r="ES398" s="3"/>
      <c r="ET398" s="3"/>
      <c r="EU398" s="3"/>
      <c r="EV398" s="3"/>
      <c r="EW398" s="3"/>
      <c r="EX398" s="3"/>
      <c r="EY398" s="3"/>
      <c r="EZ398" s="3"/>
      <c r="FA398" s="3"/>
      <c r="FB398" s="3"/>
      <c r="FC398" s="3"/>
      <c r="FD398" s="3"/>
      <c r="FE398" s="3"/>
      <c r="FF398" s="3"/>
      <c r="FG398" s="2"/>
      <c r="FH398" s="41"/>
      <c r="FI398" s="4"/>
      <c r="FJ398" s="4"/>
      <c r="FK398" s="4"/>
      <c r="FL398" s="4"/>
      <c r="FM398" s="4"/>
      <c r="FN398" s="4"/>
      <c r="FO398" s="4"/>
      <c r="FP398" s="13"/>
    </row>
    <row r="399" spans="1:172" s="5" customFormat="1" x14ac:dyDescent="0.25">
      <c r="A399" s="27"/>
      <c r="B399" s="27"/>
      <c r="C399" s="44"/>
      <c r="D399" s="285"/>
      <c r="E399" s="285"/>
      <c r="F399" s="285"/>
      <c r="G399" s="285"/>
      <c r="H399" s="285"/>
      <c r="I399" s="285"/>
      <c r="J399" s="285"/>
      <c r="K399" s="285"/>
      <c r="L399" s="285"/>
      <c r="M399" s="285"/>
      <c r="N399" s="285"/>
      <c r="O399" s="285"/>
      <c r="P399" s="285"/>
      <c r="Q399" s="285"/>
      <c r="R399" s="285"/>
      <c r="S399" s="285"/>
      <c r="T399" s="93"/>
      <c r="U399" s="3"/>
      <c r="V399" s="3"/>
      <c r="W399" s="3"/>
      <c r="X399" s="3"/>
      <c r="Y399" s="72"/>
      <c r="Z399" s="72"/>
      <c r="AA399" s="72"/>
      <c r="AB399" s="72"/>
      <c r="AC399" s="44"/>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c r="BM399" s="3"/>
      <c r="BN399" s="3"/>
      <c r="BO399" s="3"/>
      <c r="BP399" s="3"/>
      <c r="BQ399" s="3"/>
      <c r="BR399" s="3"/>
      <c r="BS399" s="3"/>
      <c r="BT399" s="3"/>
      <c r="BU399" s="3"/>
      <c r="BV399" s="3"/>
      <c r="BW399" s="3"/>
      <c r="BX399" s="3"/>
      <c r="BY399" s="3"/>
      <c r="BZ399" s="3"/>
      <c r="CA399" s="3"/>
      <c r="CB399" s="3"/>
      <c r="CC399" s="3"/>
      <c r="CD399" s="3"/>
      <c r="CE399" s="3"/>
      <c r="CF399" s="3"/>
      <c r="CG399" s="3"/>
      <c r="CH399" s="3"/>
      <c r="CI399" s="3"/>
      <c r="CJ399" s="3"/>
      <c r="CK399" s="3"/>
      <c r="CL399" s="3"/>
      <c r="CM399" s="3"/>
      <c r="CN399" s="3"/>
      <c r="CO399" s="3"/>
      <c r="CP399" s="3"/>
      <c r="CQ399" s="3"/>
      <c r="CR399" s="3"/>
      <c r="CS399" s="3"/>
      <c r="CT399" s="3"/>
      <c r="CU399" s="3"/>
      <c r="CV399" s="3"/>
      <c r="CW399" s="3"/>
      <c r="CX399" s="3"/>
      <c r="CY399" s="3"/>
      <c r="CZ399" s="3"/>
      <c r="DA399" s="3"/>
      <c r="DB399" s="3"/>
      <c r="DC399" s="3"/>
      <c r="DD399" s="3"/>
      <c r="DE399" s="3"/>
      <c r="DF399" s="3"/>
      <c r="DG399" s="3"/>
      <c r="DH399" s="3"/>
      <c r="DI399" s="3"/>
      <c r="DJ399" s="3"/>
      <c r="DK399" s="3"/>
      <c r="DL399" s="3"/>
      <c r="DM399" s="3"/>
      <c r="DN399" s="3"/>
      <c r="DO399" s="3"/>
      <c r="DP399" s="3"/>
      <c r="DQ399" s="3"/>
      <c r="DR399" s="3"/>
      <c r="DS399" s="3"/>
      <c r="DT399" s="3"/>
      <c r="DU399" s="3"/>
      <c r="DV399" s="3"/>
      <c r="DW399" s="3"/>
      <c r="DX399" s="3"/>
      <c r="DY399" s="3"/>
      <c r="DZ399" s="3"/>
      <c r="EA399" s="3"/>
      <c r="EB399" s="3"/>
      <c r="EC399" s="3"/>
      <c r="ED399" s="3"/>
      <c r="EE399" s="3"/>
      <c r="EF399" s="3"/>
      <c r="EG399" s="3"/>
      <c r="EH399" s="3"/>
      <c r="EI399" s="3"/>
      <c r="EJ399" s="3"/>
      <c r="EK399" s="3"/>
      <c r="EL399" s="3"/>
      <c r="EM399" s="3"/>
      <c r="EN399" s="3"/>
      <c r="EO399" s="3"/>
      <c r="EP399" s="3"/>
      <c r="EQ399" s="3"/>
      <c r="ER399" s="3"/>
      <c r="ES399" s="3"/>
      <c r="ET399" s="3"/>
      <c r="EU399" s="3"/>
      <c r="EV399" s="3"/>
      <c r="EW399" s="3"/>
      <c r="EX399" s="3"/>
      <c r="EY399" s="3"/>
      <c r="EZ399" s="3"/>
      <c r="FA399" s="3"/>
      <c r="FB399" s="3"/>
      <c r="FC399" s="3"/>
      <c r="FD399" s="3"/>
      <c r="FE399" s="3"/>
      <c r="FF399" s="3"/>
      <c r="FG399" s="2"/>
      <c r="FH399" s="41"/>
      <c r="FI399" s="4"/>
      <c r="FJ399" s="4"/>
      <c r="FK399" s="4"/>
      <c r="FL399" s="4"/>
      <c r="FM399" s="4"/>
      <c r="FN399" s="4"/>
      <c r="FO399" s="4"/>
      <c r="FP399" s="13"/>
    </row>
    <row r="400" spans="1:172" s="5" customFormat="1" x14ac:dyDescent="0.25">
      <c r="A400" s="27"/>
      <c r="B400" s="27"/>
      <c r="C400" s="44"/>
      <c r="D400" s="285"/>
      <c r="E400" s="285"/>
      <c r="F400" s="285"/>
      <c r="G400" s="285"/>
      <c r="H400" s="285"/>
      <c r="I400" s="285"/>
      <c r="J400" s="285"/>
      <c r="K400" s="285"/>
      <c r="L400" s="285"/>
      <c r="M400" s="285"/>
      <c r="N400" s="285"/>
      <c r="O400" s="285"/>
      <c r="P400" s="285"/>
      <c r="Q400" s="285"/>
      <c r="R400" s="285"/>
      <c r="S400" s="285"/>
      <c r="T400" s="93"/>
      <c r="U400" s="3"/>
      <c r="V400" s="3"/>
      <c r="W400" s="3"/>
      <c r="X400" s="3"/>
      <c r="Y400" s="72"/>
      <c r="Z400" s="72"/>
      <c r="AA400" s="72"/>
      <c r="AB400" s="72"/>
      <c r="AC400" s="44"/>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c r="BM400" s="3"/>
      <c r="BN400" s="3"/>
      <c r="BO400" s="3"/>
      <c r="BP400" s="3"/>
      <c r="BQ400" s="3"/>
      <c r="BR400" s="3"/>
      <c r="BS400" s="3"/>
      <c r="BT400" s="3"/>
      <c r="BU400" s="3"/>
      <c r="BV400" s="3"/>
      <c r="BW400" s="3"/>
      <c r="BX400" s="3"/>
      <c r="BY400" s="3"/>
      <c r="BZ400" s="3"/>
      <c r="CA400" s="3"/>
      <c r="CB400" s="3"/>
      <c r="CC400" s="3"/>
      <c r="CD400" s="3"/>
      <c r="CE400" s="3"/>
      <c r="CF400" s="3"/>
      <c r="CG400" s="3"/>
      <c r="CH400" s="3"/>
      <c r="CI400" s="3"/>
      <c r="CJ400" s="3"/>
      <c r="CK400" s="3"/>
      <c r="CL400" s="3"/>
      <c r="CM400" s="3"/>
      <c r="CN400" s="3"/>
      <c r="CO400" s="3"/>
      <c r="CP400" s="3"/>
      <c r="CQ400" s="3"/>
      <c r="CR400" s="3"/>
      <c r="CS400" s="3"/>
      <c r="CT400" s="3"/>
      <c r="CU400" s="3"/>
      <c r="CV400" s="3"/>
      <c r="CW400" s="3"/>
      <c r="CX400" s="3"/>
      <c r="CY400" s="3"/>
      <c r="CZ400" s="3"/>
      <c r="DA400" s="3"/>
      <c r="DB400" s="3"/>
      <c r="DC400" s="3"/>
      <c r="DD400" s="3"/>
      <c r="DE400" s="3"/>
      <c r="DF400" s="3"/>
      <c r="DG400" s="3"/>
      <c r="DH400" s="3"/>
      <c r="DI400" s="3"/>
      <c r="DJ400" s="3"/>
      <c r="DK400" s="3"/>
      <c r="DL400" s="3"/>
      <c r="DM400" s="3"/>
      <c r="DN400" s="3"/>
      <c r="DO400" s="3"/>
      <c r="DP400" s="3"/>
      <c r="DQ400" s="3"/>
      <c r="DR400" s="3"/>
      <c r="DS400" s="3"/>
      <c r="DT400" s="3"/>
      <c r="DU400" s="3"/>
      <c r="DV400" s="3"/>
      <c r="DW400" s="3"/>
      <c r="DX400" s="3"/>
      <c r="DY400" s="3"/>
      <c r="DZ400" s="3"/>
      <c r="EA400" s="3"/>
      <c r="EB400" s="3"/>
      <c r="EC400" s="3"/>
      <c r="ED400" s="3"/>
      <c r="EE400" s="3"/>
      <c r="EF400" s="3"/>
      <c r="EG400" s="3"/>
      <c r="EH400" s="3"/>
      <c r="EI400" s="3"/>
      <c r="EJ400" s="3"/>
      <c r="EK400" s="3"/>
      <c r="EL400" s="3"/>
      <c r="EM400" s="3"/>
      <c r="EN400" s="3"/>
      <c r="EO400" s="3"/>
      <c r="EP400" s="3"/>
      <c r="EQ400" s="3"/>
      <c r="ER400" s="3"/>
      <c r="ES400" s="3"/>
      <c r="ET400" s="3"/>
      <c r="EU400" s="3"/>
      <c r="EV400" s="3"/>
      <c r="EW400" s="3"/>
      <c r="EX400" s="3"/>
      <c r="EY400" s="3"/>
      <c r="EZ400" s="3"/>
      <c r="FA400" s="3"/>
      <c r="FB400" s="3"/>
      <c r="FC400" s="3"/>
      <c r="FD400" s="3"/>
      <c r="FE400" s="3"/>
      <c r="FF400" s="3"/>
      <c r="FG400" s="2"/>
      <c r="FH400" s="41"/>
      <c r="FI400" s="4"/>
      <c r="FJ400" s="4"/>
      <c r="FK400" s="4"/>
      <c r="FL400" s="4"/>
      <c r="FM400" s="4"/>
      <c r="FN400" s="4"/>
      <c r="FO400" s="4"/>
      <c r="FP400" s="13"/>
    </row>
    <row r="401" spans="1:172" s="5" customFormat="1" x14ac:dyDescent="0.25">
      <c r="A401" s="27"/>
      <c r="B401" s="27"/>
      <c r="C401" s="44"/>
      <c r="D401" s="285"/>
      <c r="E401" s="285"/>
      <c r="F401" s="285"/>
      <c r="G401" s="285"/>
      <c r="H401" s="285"/>
      <c r="I401" s="285"/>
      <c r="J401" s="285"/>
      <c r="K401" s="285"/>
      <c r="L401" s="285"/>
      <c r="M401" s="285"/>
      <c r="N401" s="285"/>
      <c r="O401" s="285"/>
      <c r="P401" s="285"/>
      <c r="Q401" s="285"/>
      <c r="R401" s="285"/>
      <c r="S401" s="285"/>
      <c r="T401" s="93"/>
      <c r="U401" s="3"/>
      <c r="V401" s="3"/>
      <c r="W401" s="3"/>
      <c r="X401" s="3"/>
      <c r="Y401" s="72"/>
      <c r="Z401" s="72"/>
      <c r="AA401" s="72"/>
      <c r="AB401" s="72"/>
      <c r="AC401" s="44"/>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c r="BM401" s="3"/>
      <c r="BN401" s="3"/>
      <c r="BO401" s="3"/>
      <c r="BP401" s="3"/>
      <c r="BQ401" s="3"/>
      <c r="BR401" s="3"/>
      <c r="BS401" s="3"/>
      <c r="BT401" s="3"/>
      <c r="BU401" s="3"/>
      <c r="BV401" s="3"/>
      <c r="BW401" s="3"/>
      <c r="BX401" s="3"/>
      <c r="BY401" s="3"/>
      <c r="BZ401" s="3"/>
      <c r="CA401" s="3"/>
      <c r="CB401" s="3"/>
      <c r="CC401" s="3"/>
      <c r="CD401" s="3"/>
      <c r="CE401" s="3"/>
      <c r="CF401" s="3"/>
      <c r="CG401" s="3"/>
      <c r="CH401" s="3"/>
      <c r="CI401" s="3"/>
      <c r="CJ401" s="3"/>
      <c r="CK401" s="3"/>
      <c r="CL401" s="3"/>
      <c r="CM401" s="3"/>
      <c r="CN401" s="3"/>
      <c r="CO401" s="3"/>
      <c r="CP401" s="3"/>
      <c r="CQ401" s="3"/>
      <c r="CR401" s="3"/>
      <c r="CS401" s="3"/>
      <c r="CT401" s="3"/>
      <c r="CU401" s="3"/>
      <c r="CV401" s="3"/>
      <c r="CW401" s="3"/>
      <c r="CX401" s="3"/>
      <c r="CY401" s="3"/>
      <c r="CZ401" s="3"/>
      <c r="DA401" s="3"/>
      <c r="DB401" s="3"/>
      <c r="DC401" s="3"/>
      <c r="DD401" s="3"/>
      <c r="DE401" s="3"/>
      <c r="DF401" s="3"/>
      <c r="DG401" s="3"/>
      <c r="DH401" s="3"/>
      <c r="DI401" s="3"/>
      <c r="DJ401" s="3"/>
      <c r="DK401" s="3"/>
      <c r="DL401" s="3"/>
      <c r="DM401" s="3"/>
      <c r="DN401" s="3"/>
      <c r="DO401" s="3"/>
      <c r="DP401" s="3"/>
      <c r="DQ401" s="3"/>
      <c r="DR401" s="3"/>
      <c r="DS401" s="3"/>
      <c r="DT401" s="3"/>
      <c r="DU401" s="3"/>
      <c r="DV401" s="3"/>
      <c r="DW401" s="3"/>
      <c r="DX401" s="3"/>
      <c r="DY401" s="3"/>
      <c r="DZ401" s="3"/>
      <c r="EA401" s="3"/>
      <c r="EB401" s="3"/>
      <c r="EC401" s="3"/>
      <c r="ED401" s="3"/>
      <c r="EE401" s="3"/>
      <c r="EF401" s="3"/>
      <c r="EG401" s="3"/>
      <c r="EH401" s="3"/>
      <c r="EI401" s="3"/>
      <c r="EJ401" s="3"/>
      <c r="EK401" s="3"/>
      <c r="EL401" s="3"/>
      <c r="EM401" s="3"/>
      <c r="EN401" s="3"/>
      <c r="EO401" s="3"/>
      <c r="EP401" s="3"/>
      <c r="EQ401" s="3"/>
      <c r="ER401" s="3"/>
      <c r="ES401" s="3"/>
      <c r="ET401" s="3"/>
      <c r="EU401" s="3"/>
      <c r="EV401" s="3"/>
      <c r="EW401" s="3"/>
      <c r="EX401" s="3"/>
      <c r="EY401" s="3"/>
      <c r="EZ401" s="3"/>
      <c r="FA401" s="3"/>
      <c r="FB401" s="3"/>
      <c r="FC401" s="3"/>
      <c r="FD401" s="3"/>
      <c r="FE401" s="3"/>
      <c r="FF401" s="3"/>
      <c r="FG401" s="2"/>
      <c r="FH401" s="41"/>
      <c r="FI401" s="4"/>
      <c r="FJ401" s="4"/>
      <c r="FK401" s="4"/>
      <c r="FL401" s="4"/>
      <c r="FM401" s="4"/>
      <c r="FN401" s="4"/>
      <c r="FO401" s="4"/>
      <c r="FP401" s="13"/>
    </row>
    <row r="402" spans="1:172" s="5" customFormat="1" x14ac:dyDescent="0.25">
      <c r="A402" s="27"/>
      <c r="B402" s="27"/>
      <c r="C402" s="44"/>
      <c r="D402" s="285"/>
      <c r="E402" s="285"/>
      <c r="F402" s="285"/>
      <c r="G402" s="285"/>
      <c r="H402" s="285"/>
      <c r="I402" s="285"/>
      <c r="J402" s="285"/>
      <c r="K402" s="285"/>
      <c r="L402" s="285"/>
      <c r="M402" s="285"/>
      <c r="N402" s="285"/>
      <c r="O402" s="285"/>
      <c r="P402" s="285"/>
      <c r="Q402" s="285"/>
      <c r="R402" s="285"/>
      <c r="S402" s="285"/>
      <c r="T402" s="93"/>
      <c r="U402" s="3"/>
      <c r="V402" s="3"/>
      <c r="W402" s="3"/>
      <c r="X402" s="3"/>
      <c r="Y402" s="72"/>
      <c r="Z402" s="72"/>
      <c r="AA402" s="72"/>
      <c r="AB402" s="72"/>
      <c r="AC402" s="44"/>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c r="BM402" s="3"/>
      <c r="BN402" s="3"/>
      <c r="BO402" s="3"/>
      <c r="BP402" s="3"/>
      <c r="BQ402" s="3"/>
      <c r="BR402" s="3"/>
      <c r="BS402" s="3"/>
      <c r="BT402" s="3"/>
      <c r="BU402" s="3"/>
      <c r="BV402" s="3"/>
      <c r="BW402" s="3"/>
      <c r="BX402" s="3"/>
      <c r="BY402" s="3"/>
      <c r="BZ402" s="3"/>
      <c r="CA402" s="3"/>
      <c r="CB402" s="3"/>
      <c r="CC402" s="3"/>
      <c r="CD402" s="3"/>
      <c r="CE402" s="3"/>
      <c r="CF402" s="3"/>
      <c r="CG402" s="3"/>
      <c r="CH402" s="3"/>
      <c r="CI402" s="3"/>
      <c r="CJ402" s="3"/>
      <c r="CK402" s="3"/>
      <c r="CL402" s="3"/>
      <c r="CM402" s="3"/>
      <c r="CN402" s="3"/>
      <c r="CO402" s="3"/>
      <c r="CP402" s="3"/>
      <c r="CQ402" s="3"/>
      <c r="CR402" s="3"/>
      <c r="CS402" s="3"/>
      <c r="CT402" s="3"/>
      <c r="CU402" s="3"/>
      <c r="CV402" s="3"/>
      <c r="CW402" s="3"/>
      <c r="CX402" s="3"/>
      <c r="CY402" s="3"/>
      <c r="CZ402" s="3"/>
      <c r="DA402" s="3"/>
      <c r="DB402" s="3"/>
      <c r="DC402" s="3"/>
      <c r="DD402" s="3"/>
      <c r="DE402" s="3"/>
      <c r="DF402" s="3"/>
      <c r="DG402" s="3"/>
      <c r="DH402" s="3"/>
      <c r="DI402" s="3"/>
      <c r="DJ402" s="3"/>
      <c r="DK402" s="3"/>
      <c r="DL402" s="3"/>
      <c r="DM402" s="3"/>
      <c r="DN402" s="3"/>
      <c r="DO402" s="3"/>
      <c r="DP402" s="3"/>
      <c r="DQ402" s="3"/>
      <c r="DR402" s="3"/>
      <c r="DS402" s="3"/>
      <c r="DT402" s="3"/>
      <c r="DU402" s="3"/>
      <c r="DV402" s="3"/>
      <c r="DW402" s="3"/>
      <c r="DX402" s="3"/>
      <c r="DY402" s="3"/>
      <c r="DZ402" s="3"/>
      <c r="EA402" s="3"/>
      <c r="EB402" s="3"/>
      <c r="EC402" s="3"/>
      <c r="ED402" s="3"/>
      <c r="EE402" s="3"/>
      <c r="EF402" s="3"/>
      <c r="EG402" s="3"/>
      <c r="EH402" s="3"/>
      <c r="EI402" s="3"/>
      <c r="EJ402" s="3"/>
      <c r="EK402" s="3"/>
      <c r="EL402" s="3"/>
      <c r="EM402" s="3"/>
      <c r="EN402" s="3"/>
      <c r="EO402" s="3"/>
      <c r="EP402" s="3"/>
      <c r="EQ402" s="3"/>
      <c r="ER402" s="3"/>
      <c r="ES402" s="3"/>
      <c r="ET402" s="3"/>
      <c r="EU402" s="3"/>
      <c r="EV402" s="3"/>
      <c r="EW402" s="3"/>
      <c r="EX402" s="3"/>
      <c r="EY402" s="3"/>
      <c r="EZ402" s="3"/>
      <c r="FA402" s="3"/>
      <c r="FB402" s="3"/>
      <c r="FC402" s="3"/>
      <c r="FD402" s="3"/>
      <c r="FE402" s="3"/>
      <c r="FF402" s="3"/>
      <c r="FG402" s="2"/>
      <c r="FH402" s="41"/>
      <c r="FI402" s="4"/>
      <c r="FJ402" s="4"/>
      <c r="FK402" s="4"/>
      <c r="FL402" s="4"/>
      <c r="FM402" s="4"/>
      <c r="FN402" s="4"/>
      <c r="FO402" s="4"/>
      <c r="FP402" s="13"/>
    </row>
    <row r="403" spans="1:172" s="5" customFormat="1" x14ac:dyDescent="0.25">
      <c r="A403" s="27"/>
      <c r="B403" s="27"/>
      <c r="C403" s="44"/>
      <c r="D403" s="285"/>
      <c r="E403" s="285"/>
      <c r="F403" s="285"/>
      <c r="G403" s="285"/>
      <c r="H403" s="285"/>
      <c r="I403" s="285"/>
      <c r="J403" s="285"/>
      <c r="K403" s="285"/>
      <c r="L403" s="285"/>
      <c r="M403" s="285"/>
      <c r="N403" s="285"/>
      <c r="O403" s="285"/>
      <c r="P403" s="285"/>
      <c r="Q403" s="285"/>
      <c r="R403" s="285"/>
      <c r="S403" s="285"/>
      <c r="T403" s="93"/>
      <c r="U403" s="3"/>
      <c r="V403" s="3"/>
      <c r="W403" s="3"/>
      <c r="X403" s="3"/>
      <c r="Y403" s="72"/>
      <c r="Z403" s="72"/>
      <c r="AA403" s="72"/>
      <c r="AB403" s="72"/>
      <c r="AC403" s="44"/>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c r="BM403" s="3"/>
      <c r="BN403" s="3"/>
      <c r="BO403" s="3"/>
      <c r="BP403" s="3"/>
      <c r="BQ403" s="3"/>
      <c r="BR403" s="3"/>
      <c r="BS403" s="3"/>
      <c r="BT403" s="3"/>
      <c r="BU403" s="3"/>
      <c r="BV403" s="3"/>
      <c r="BW403" s="3"/>
      <c r="BX403" s="3"/>
      <c r="BY403" s="3"/>
      <c r="BZ403" s="3"/>
      <c r="CA403" s="3"/>
      <c r="CB403" s="3"/>
      <c r="CC403" s="3"/>
      <c r="CD403" s="3"/>
      <c r="CE403" s="3"/>
      <c r="CF403" s="3"/>
      <c r="CG403" s="3"/>
      <c r="CH403" s="3"/>
      <c r="CI403" s="3"/>
      <c r="CJ403" s="3"/>
      <c r="CK403" s="3"/>
      <c r="CL403" s="3"/>
      <c r="CM403" s="3"/>
      <c r="CN403" s="3"/>
      <c r="CO403" s="3"/>
      <c r="CP403" s="3"/>
      <c r="CQ403" s="3"/>
      <c r="CR403" s="3"/>
      <c r="CS403" s="3"/>
      <c r="CT403" s="3"/>
      <c r="CU403" s="3"/>
      <c r="CV403" s="3"/>
      <c r="CW403" s="3"/>
      <c r="CX403" s="3"/>
      <c r="CY403" s="3"/>
      <c r="CZ403" s="3"/>
      <c r="DA403" s="3"/>
      <c r="DB403" s="3"/>
      <c r="DC403" s="3"/>
      <c r="DD403" s="3"/>
      <c r="DE403" s="3"/>
      <c r="DF403" s="3"/>
      <c r="DG403" s="3"/>
      <c r="DH403" s="3"/>
      <c r="DI403" s="3"/>
      <c r="DJ403" s="3"/>
      <c r="DK403" s="3"/>
      <c r="DL403" s="3"/>
      <c r="DM403" s="3"/>
      <c r="DN403" s="3"/>
      <c r="DO403" s="3"/>
      <c r="DP403" s="3"/>
      <c r="DQ403" s="3"/>
      <c r="DR403" s="3"/>
      <c r="DS403" s="3"/>
      <c r="DT403" s="3"/>
      <c r="DU403" s="3"/>
      <c r="DV403" s="3"/>
      <c r="DW403" s="3"/>
      <c r="DX403" s="3"/>
      <c r="DY403" s="3"/>
      <c r="DZ403" s="3"/>
      <c r="EA403" s="3"/>
      <c r="EB403" s="3"/>
      <c r="EC403" s="3"/>
      <c r="ED403" s="3"/>
      <c r="EE403" s="3"/>
      <c r="EF403" s="3"/>
      <c r="EG403" s="3"/>
      <c r="EH403" s="3"/>
      <c r="EI403" s="3"/>
      <c r="EJ403" s="3"/>
      <c r="EK403" s="3"/>
      <c r="EL403" s="3"/>
      <c r="EM403" s="3"/>
      <c r="EN403" s="3"/>
      <c r="EO403" s="3"/>
      <c r="EP403" s="3"/>
      <c r="EQ403" s="3"/>
      <c r="ER403" s="3"/>
      <c r="ES403" s="3"/>
      <c r="ET403" s="3"/>
      <c r="EU403" s="3"/>
      <c r="EV403" s="3"/>
      <c r="EW403" s="3"/>
      <c r="EX403" s="3"/>
      <c r="EY403" s="3"/>
      <c r="EZ403" s="3"/>
      <c r="FA403" s="3"/>
      <c r="FB403" s="3"/>
      <c r="FC403" s="3"/>
      <c r="FD403" s="3"/>
      <c r="FE403" s="3"/>
      <c r="FF403" s="3"/>
      <c r="FG403" s="2"/>
      <c r="FH403" s="41"/>
      <c r="FI403" s="4"/>
      <c r="FJ403" s="4"/>
      <c r="FK403" s="4"/>
      <c r="FL403" s="4"/>
      <c r="FM403" s="4"/>
      <c r="FN403" s="4"/>
      <c r="FO403" s="4"/>
      <c r="FP403" s="13"/>
    </row>
    <row r="404" spans="1:172" s="5" customFormat="1" x14ac:dyDescent="0.25">
      <c r="A404" s="27"/>
      <c r="B404" s="27"/>
      <c r="C404" s="44"/>
      <c r="D404" s="285"/>
      <c r="E404" s="285"/>
      <c r="F404" s="285"/>
      <c r="G404" s="285"/>
      <c r="H404" s="285"/>
      <c r="I404" s="285"/>
      <c r="J404" s="285"/>
      <c r="K404" s="285"/>
      <c r="L404" s="285"/>
      <c r="M404" s="285"/>
      <c r="N404" s="285"/>
      <c r="O404" s="285"/>
      <c r="P404" s="285"/>
      <c r="Q404" s="285"/>
      <c r="R404" s="285"/>
      <c r="S404" s="285"/>
      <c r="T404" s="93"/>
      <c r="U404" s="3"/>
      <c r="V404" s="3"/>
      <c r="W404" s="3"/>
      <c r="X404" s="3"/>
      <c r="Y404" s="72"/>
      <c r="Z404" s="72"/>
      <c r="AA404" s="72"/>
      <c r="AB404" s="72"/>
      <c r="AC404" s="44"/>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c r="BM404" s="3"/>
      <c r="BN404" s="3"/>
      <c r="BO404" s="3"/>
      <c r="BP404" s="3"/>
      <c r="BQ404" s="3"/>
      <c r="BR404" s="3"/>
      <c r="BS404" s="3"/>
      <c r="BT404" s="3"/>
      <c r="BU404" s="3"/>
      <c r="BV404" s="3"/>
      <c r="BW404" s="3"/>
      <c r="BX404" s="3"/>
      <c r="BY404" s="3"/>
      <c r="BZ404" s="3"/>
      <c r="CA404" s="3"/>
      <c r="CB404" s="3"/>
      <c r="CC404" s="3"/>
      <c r="CD404" s="3"/>
      <c r="CE404" s="3"/>
      <c r="CF404" s="3"/>
      <c r="CG404" s="3"/>
      <c r="CH404" s="3"/>
      <c r="CI404" s="3"/>
      <c r="CJ404" s="3"/>
      <c r="CK404" s="3"/>
      <c r="CL404" s="3"/>
      <c r="CM404" s="3"/>
      <c r="CN404" s="3"/>
      <c r="CO404" s="3"/>
      <c r="CP404" s="3"/>
      <c r="CQ404" s="3"/>
      <c r="CR404" s="3"/>
      <c r="CS404" s="3"/>
      <c r="CT404" s="3"/>
      <c r="CU404" s="3"/>
      <c r="CV404" s="3"/>
      <c r="CW404" s="3"/>
      <c r="CX404" s="3"/>
      <c r="CY404" s="3"/>
      <c r="CZ404" s="3"/>
      <c r="DA404" s="3"/>
      <c r="DB404" s="3"/>
      <c r="DC404" s="3"/>
      <c r="DD404" s="3"/>
      <c r="DE404" s="3"/>
      <c r="DF404" s="3"/>
      <c r="DG404" s="3"/>
      <c r="DH404" s="3"/>
      <c r="DI404" s="3"/>
      <c r="DJ404" s="3"/>
      <c r="DK404" s="3"/>
      <c r="DL404" s="3"/>
      <c r="DM404" s="3"/>
      <c r="DN404" s="3"/>
      <c r="DO404" s="3"/>
      <c r="DP404" s="3"/>
      <c r="DQ404" s="3"/>
      <c r="DR404" s="3"/>
      <c r="DS404" s="3"/>
      <c r="DT404" s="3"/>
      <c r="DU404" s="3"/>
      <c r="DV404" s="3"/>
      <c r="DW404" s="3"/>
      <c r="DX404" s="3"/>
      <c r="DY404" s="3"/>
      <c r="DZ404" s="3"/>
      <c r="EA404" s="3"/>
      <c r="EB404" s="3"/>
      <c r="EC404" s="3"/>
      <c r="ED404" s="3"/>
      <c r="EE404" s="3"/>
      <c r="EF404" s="3"/>
      <c r="EG404" s="3"/>
      <c r="EH404" s="3"/>
      <c r="EI404" s="3"/>
      <c r="EJ404" s="3"/>
      <c r="EK404" s="3"/>
      <c r="EL404" s="3"/>
      <c r="EM404" s="3"/>
      <c r="EN404" s="3"/>
      <c r="EO404" s="3"/>
      <c r="EP404" s="3"/>
      <c r="EQ404" s="3"/>
      <c r="ER404" s="3"/>
      <c r="ES404" s="3"/>
      <c r="ET404" s="3"/>
      <c r="EU404" s="3"/>
      <c r="EV404" s="3"/>
      <c r="EW404" s="3"/>
      <c r="EX404" s="3"/>
      <c r="EY404" s="3"/>
      <c r="EZ404" s="3"/>
      <c r="FA404" s="3"/>
      <c r="FB404" s="3"/>
      <c r="FC404" s="3"/>
      <c r="FD404" s="3"/>
      <c r="FE404" s="3"/>
      <c r="FF404" s="3"/>
      <c r="FG404" s="2"/>
      <c r="FH404" s="41"/>
      <c r="FI404" s="4"/>
      <c r="FJ404" s="4"/>
      <c r="FK404" s="4"/>
      <c r="FL404" s="4"/>
      <c r="FM404" s="4"/>
      <c r="FN404" s="4"/>
      <c r="FO404" s="4"/>
      <c r="FP404" s="13"/>
    </row>
    <row r="405" spans="1:172" s="5" customFormat="1" x14ac:dyDescent="0.25">
      <c r="A405" s="27"/>
      <c r="B405" s="27"/>
      <c r="C405" s="44"/>
      <c r="D405" s="285"/>
      <c r="E405" s="285"/>
      <c r="F405" s="285"/>
      <c r="G405" s="285"/>
      <c r="H405" s="285"/>
      <c r="I405" s="285"/>
      <c r="J405" s="285"/>
      <c r="K405" s="285"/>
      <c r="L405" s="285"/>
      <c r="M405" s="285"/>
      <c r="N405" s="285"/>
      <c r="O405" s="285"/>
      <c r="P405" s="285"/>
      <c r="Q405" s="285"/>
      <c r="R405" s="285"/>
      <c r="S405" s="285"/>
      <c r="T405" s="93"/>
      <c r="U405" s="3"/>
      <c r="V405" s="3"/>
      <c r="W405" s="3"/>
      <c r="X405" s="3"/>
      <c r="Y405" s="72"/>
      <c r="Z405" s="72"/>
      <c r="AA405" s="72"/>
      <c r="AB405" s="72"/>
      <c r="AC405" s="44"/>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c r="BM405" s="3"/>
      <c r="BN405" s="3"/>
      <c r="BO405" s="3"/>
      <c r="BP405" s="3"/>
      <c r="BQ405" s="3"/>
      <c r="BR405" s="3"/>
      <c r="BS405" s="3"/>
      <c r="BT405" s="3"/>
      <c r="BU405" s="3"/>
      <c r="BV405" s="3"/>
      <c r="BW405" s="3"/>
      <c r="BX405" s="3"/>
      <c r="BY405" s="3"/>
      <c r="BZ405" s="3"/>
      <c r="CA405" s="3"/>
      <c r="CB405" s="3"/>
      <c r="CC405" s="3"/>
      <c r="CD405" s="3"/>
      <c r="CE405" s="3"/>
      <c r="CF405" s="3"/>
      <c r="CG405" s="3"/>
      <c r="CH405" s="3"/>
      <c r="CI405" s="3"/>
      <c r="CJ405" s="3"/>
      <c r="CK405" s="3"/>
      <c r="CL405" s="3"/>
      <c r="CM405" s="3"/>
      <c r="CN405" s="3"/>
      <c r="CO405" s="3"/>
      <c r="CP405" s="3"/>
      <c r="CQ405" s="3"/>
      <c r="CR405" s="3"/>
      <c r="CS405" s="3"/>
      <c r="CT405" s="3"/>
      <c r="CU405" s="3"/>
      <c r="CV405" s="3"/>
      <c r="CW405" s="3"/>
      <c r="CX405" s="3"/>
      <c r="CY405" s="3"/>
      <c r="CZ405" s="3"/>
      <c r="DA405" s="3"/>
      <c r="DB405" s="3"/>
      <c r="DC405" s="3"/>
      <c r="DD405" s="3"/>
      <c r="DE405" s="3"/>
      <c r="DF405" s="3"/>
      <c r="DG405" s="3"/>
      <c r="DH405" s="3"/>
      <c r="DI405" s="3"/>
      <c r="DJ405" s="3"/>
      <c r="DK405" s="3"/>
      <c r="DL405" s="3"/>
      <c r="DM405" s="3"/>
      <c r="DN405" s="3"/>
      <c r="DO405" s="3"/>
      <c r="DP405" s="3"/>
      <c r="DQ405" s="3"/>
      <c r="DR405" s="3"/>
      <c r="DS405" s="3"/>
      <c r="DT405" s="3"/>
      <c r="DU405" s="3"/>
      <c r="DV405" s="3"/>
      <c r="DW405" s="3"/>
      <c r="DX405" s="3"/>
      <c r="DY405" s="3"/>
      <c r="DZ405" s="3"/>
      <c r="EA405" s="3"/>
      <c r="EB405" s="3"/>
      <c r="EC405" s="3"/>
      <c r="ED405" s="3"/>
      <c r="EE405" s="3"/>
      <c r="EF405" s="3"/>
      <c r="EG405" s="3"/>
      <c r="EH405" s="3"/>
      <c r="EI405" s="3"/>
      <c r="EJ405" s="3"/>
      <c r="EK405" s="3"/>
      <c r="EL405" s="3"/>
      <c r="EM405" s="3"/>
      <c r="EN405" s="3"/>
      <c r="EO405" s="3"/>
      <c r="EP405" s="3"/>
      <c r="EQ405" s="3"/>
      <c r="ER405" s="3"/>
      <c r="ES405" s="3"/>
      <c r="ET405" s="3"/>
      <c r="EU405" s="3"/>
      <c r="EV405" s="3"/>
      <c r="EW405" s="3"/>
      <c r="EX405" s="3"/>
      <c r="EY405" s="3"/>
      <c r="EZ405" s="3"/>
      <c r="FA405" s="3"/>
      <c r="FB405" s="3"/>
      <c r="FC405" s="3"/>
      <c r="FD405" s="3"/>
      <c r="FE405" s="3"/>
      <c r="FF405" s="3"/>
      <c r="FG405" s="2"/>
      <c r="FH405" s="41"/>
      <c r="FI405" s="4"/>
      <c r="FJ405" s="4"/>
      <c r="FK405" s="4"/>
      <c r="FL405" s="4"/>
      <c r="FM405" s="4"/>
      <c r="FN405" s="4"/>
      <c r="FO405" s="4"/>
      <c r="FP405" s="13"/>
    </row>
    <row r="406" spans="1:172" s="5" customFormat="1" x14ac:dyDescent="0.25">
      <c r="A406" s="27"/>
      <c r="B406" s="27"/>
      <c r="C406" s="44"/>
      <c r="D406" s="285"/>
      <c r="E406" s="285"/>
      <c r="F406" s="285"/>
      <c r="G406" s="285"/>
      <c r="H406" s="285"/>
      <c r="I406" s="285"/>
      <c r="J406" s="285"/>
      <c r="K406" s="285"/>
      <c r="L406" s="285"/>
      <c r="M406" s="285"/>
      <c r="N406" s="285"/>
      <c r="O406" s="285"/>
      <c r="P406" s="285"/>
      <c r="Q406" s="285"/>
      <c r="R406" s="285"/>
      <c r="S406" s="285"/>
      <c r="T406" s="93"/>
      <c r="U406" s="3"/>
      <c r="V406" s="3"/>
      <c r="W406" s="3"/>
      <c r="X406" s="3"/>
      <c r="Y406" s="72"/>
      <c r="Z406" s="72"/>
      <c r="AA406" s="72"/>
      <c r="AB406" s="72"/>
      <c r="AC406" s="44"/>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c r="BM406" s="3"/>
      <c r="BN406" s="3"/>
      <c r="BO406" s="3"/>
      <c r="BP406" s="3"/>
      <c r="BQ406" s="3"/>
      <c r="BR406" s="3"/>
      <c r="BS406" s="3"/>
      <c r="BT406" s="3"/>
      <c r="BU406" s="3"/>
      <c r="BV406" s="3"/>
      <c r="BW406" s="3"/>
      <c r="BX406" s="3"/>
      <c r="BY406" s="3"/>
      <c r="BZ406" s="3"/>
      <c r="CA406" s="3"/>
      <c r="CB406" s="3"/>
      <c r="CC406" s="3"/>
      <c r="CD406" s="3"/>
      <c r="CE406" s="3"/>
      <c r="CF406" s="3"/>
      <c r="CG406" s="3"/>
      <c r="CH406" s="3"/>
      <c r="CI406" s="3"/>
      <c r="CJ406" s="3"/>
      <c r="CK406" s="3"/>
      <c r="CL406" s="3"/>
      <c r="CM406" s="3"/>
      <c r="CN406" s="3"/>
      <c r="CO406" s="3"/>
      <c r="CP406" s="3"/>
      <c r="CQ406" s="3"/>
      <c r="CR406" s="3"/>
      <c r="CS406" s="3"/>
      <c r="CT406" s="3"/>
      <c r="CU406" s="3"/>
      <c r="CV406" s="3"/>
      <c r="CW406" s="3"/>
      <c r="CX406" s="3"/>
      <c r="CY406" s="3"/>
      <c r="CZ406" s="3"/>
      <c r="DA406" s="3"/>
      <c r="DB406" s="3"/>
      <c r="DC406" s="3"/>
      <c r="DD406" s="3"/>
      <c r="DE406" s="3"/>
      <c r="DF406" s="3"/>
      <c r="DG406" s="3"/>
      <c r="DH406" s="3"/>
      <c r="DI406" s="3"/>
      <c r="DJ406" s="3"/>
      <c r="DK406" s="3"/>
      <c r="DL406" s="3"/>
      <c r="DM406" s="3"/>
      <c r="DN406" s="3"/>
      <c r="DO406" s="3"/>
      <c r="DP406" s="3"/>
      <c r="DQ406" s="3"/>
      <c r="DR406" s="3"/>
      <c r="DS406" s="3"/>
      <c r="DT406" s="3"/>
      <c r="DU406" s="3"/>
      <c r="DV406" s="3"/>
      <c r="DW406" s="3"/>
      <c r="DX406" s="3"/>
      <c r="DY406" s="3"/>
      <c r="DZ406" s="3"/>
      <c r="EA406" s="3"/>
      <c r="EB406" s="3"/>
      <c r="EC406" s="3"/>
      <c r="ED406" s="3"/>
      <c r="EE406" s="3"/>
      <c r="EF406" s="3"/>
      <c r="EG406" s="3"/>
      <c r="EH406" s="3"/>
      <c r="EI406" s="3"/>
      <c r="EJ406" s="3"/>
      <c r="EK406" s="3"/>
      <c r="EL406" s="3"/>
      <c r="EM406" s="3"/>
      <c r="EN406" s="3"/>
      <c r="EO406" s="3"/>
      <c r="EP406" s="3"/>
      <c r="EQ406" s="3"/>
      <c r="ER406" s="3"/>
      <c r="ES406" s="3"/>
      <c r="ET406" s="3"/>
      <c r="EU406" s="3"/>
      <c r="EV406" s="3"/>
      <c r="EW406" s="3"/>
      <c r="EX406" s="3"/>
      <c r="EY406" s="3"/>
      <c r="EZ406" s="3"/>
      <c r="FA406" s="3"/>
      <c r="FB406" s="3"/>
      <c r="FC406" s="3"/>
      <c r="FD406" s="3"/>
      <c r="FE406" s="3"/>
      <c r="FF406" s="3"/>
      <c r="FG406" s="2"/>
      <c r="FH406" s="41"/>
      <c r="FI406" s="4"/>
      <c r="FJ406" s="4"/>
      <c r="FK406" s="4"/>
      <c r="FL406" s="4"/>
      <c r="FM406" s="4"/>
      <c r="FN406" s="4"/>
      <c r="FO406" s="4"/>
      <c r="FP406" s="13"/>
    </row>
    <row r="407" spans="1:172" s="5" customFormat="1" x14ac:dyDescent="0.25">
      <c r="A407" s="27"/>
      <c r="B407" s="27"/>
      <c r="C407" s="44"/>
      <c r="D407" s="285"/>
      <c r="E407" s="285"/>
      <c r="F407" s="285"/>
      <c r="G407" s="285"/>
      <c r="H407" s="285"/>
      <c r="I407" s="285"/>
      <c r="J407" s="285"/>
      <c r="K407" s="285"/>
      <c r="L407" s="285"/>
      <c r="M407" s="285"/>
      <c r="N407" s="285"/>
      <c r="O407" s="285"/>
      <c r="P407" s="285"/>
      <c r="Q407" s="285"/>
      <c r="R407" s="285"/>
      <c r="S407" s="285"/>
      <c r="T407" s="93"/>
      <c r="U407" s="3"/>
      <c r="V407" s="3"/>
      <c r="W407" s="3"/>
      <c r="X407" s="3"/>
      <c r="Y407" s="72"/>
      <c r="Z407" s="72"/>
      <c r="AA407" s="72"/>
      <c r="AB407" s="72"/>
      <c r="AC407" s="44"/>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c r="BM407" s="3"/>
      <c r="BN407" s="3"/>
      <c r="BO407" s="3"/>
      <c r="BP407" s="3"/>
      <c r="BQ407" s="3"/>
      <c r="BR407" s="3"/>
      <c r="BS407" s="3"/>
      <c r="BT407" s="3"/>
      <c r="BU407" s="3"/>
      <c r="BV407" s="3"/>
      <c r="BW407" s="3"/>
      <c r="BX407" s="3"/>
      <c r="BY407" s="3"/>
      <c r="BZ407" s="3"/>
      <c r="CA407" s="3"/>
      <c r="CB407" s="3"/>
      <c r="CC407" s="3"/>
      <c r="CD407" s="3"/>
      <c r="CE407" s="3"/>
      <c r="CF407" s="3"/>
      <c r="CG407" s="3"/>
      <c r="CH407" s="3"/>
      <c r="CI407" s="3"/>
      <c r="CJ407" s="3"/>
      <c r="CK407" s="3"/>
      <c r="CL407" s="3"/>
      <c r="CM407" s="3"/>
      <c r="CN407" s="3"/>
      <c r="CO407" s="3"/>
      <c r="CP407" s="3"/>
      <c r="CQ407" s="3"/>
      <c r="CR407" s="3"/>
      <c r="CS407" s="3"/>
      <c r="CT407" s="3"/>
      <c r="CU407" s="3"/>
      <c r="CV407" s="3"/>
      <c r="CW407" s="3"/>
      <c r="CX407" s="3"/>
      <c r="CY407" s="3"/>
      <c r="CZ407" s="3"/>
      <c r="DA407" s="3"/>
      <c r="DB407" s="3"/>
      <c r="DC407" s="3"/>
      <c r="DD407" s="3"/>
      <c r="DE407" s="3"/>
      <c r="DF407" s="3"/>
      <c r="DG407" s="3"/>
      <c r="DH407" s="3"/>
      <c r="DI407" s="3"/>
      <c r="DJ407" s="3"/>
      <c r="DK407" s="3"/>
      <c r="DL407" s="3"/>
      <c r="DM407" s="3"/>
      <c r="DN407" s="3"/>
      <c r="DO407" s="3"/>
      <c r="DP407" s="3"/>
      <c r="DQ407" s="3"/>
      <c r="DR407" s="3"/>
      <c r="DS407" s="3"/>
      <c r="DT407" s="3"/>
      <c r="DU407" s="3"/>
      <c r="DV407" s="3"/>
      <c r="DW407" s="3"/>
      <c r="DX407" s="3"/>
      <c r="DY407" s="3"/>
      <c r="DZ407" s="3"/>
      <c r="EA407" s="3"/>
      <c r="EB407" s="3"/>
      <c r="EC407" s="3"/>
      <c r="ED407" s="3"/>
      <c r="EE407" s="3"/>
      <c r="EF407" s="3"/>
      <c r="EG407" s="3"/>
      <c r="EH407" s="3"/>
      <c r="EI407" s="3"/>
      <c r="EJ407" s="3"/>
      <c r="EK407" s="3"/>
      <c r="EL407" s="3"/>
      <c r="EM407" s="3"/>
      <c r="EN407" s="3"/>
      <c r="EO407" s="3"/>
      <c r="EP407" s="3"/>
      <c r="EQ407" s="3"/>
      <c r="ER407" s="3"/>
      <c r="ES407" s="3"/>
      <c r="ET407" s="3"/>
      <c r="EU407" s="3"/>
      <c r="EV407" s="3"/>
      <c r="EW407" s="3"/>
      <c r="EX407" s="3"/>
      <c r="EY407" s="3"/>
      <c r="EZ407" s="3"/>
      <c r="FA407" s="3"/>
      <c r="FB407" s="3"/>
      <c r="FC407" s="3"/>
      <c r="FD407" s="3"/>
      <c r="FE407" s="3"/>
      <c r="FF407" s="3"/>
      <c r="FG407" s="2"/>
      <c r="FH407" s="41"/>
      <c r="FI407" s="4"/>
      <c r="FJ407" s="4"/>
      <c r="FK407" s="4"/>
      <c r="FL407" s="4"/>
      <c r="FM407" s="4"/>
      <c r="FN407" s="4"/>
      <c r="FO407" s="4"/>
      <c r="FP407" s="13"/>
    </row>
    <row r="408" spans="1:172" s="5" customFormat="1" x14ac:dyDescent="0.25">
      <c r="A408" s="27"/>
      <c r="B408" s="27"/>
      <c r="C408" s="44"/>
      <c r="D408" s="285"/>
      <c r="E408" s="285"/>
      <c r="F408" s="285"/>
      <c r="G408" s="285"/>
      <c r="H408" s="285"/>
      <c r="I408" s="285"/>
      <c r="J408" s="285"/>
      <c r="K408" s="285"/>
      <c r="L408" s="285"/>
      <c r="M408" s="285"/>
      <c r="N408" s="285"/>
      <c r="O408" s="285"/>
      <c r="P408" s="285"/>
      <c r="Q408" s="285"/>
      <c r="R408" s="285"/>
      <c r="S408" s="285"/>
      <c r="T408" s="93"/>
      <c r="U408" s="3"/>
      <c r="V408" s="3"/>
      <c r="W408" s="3"/>
      <c r="X408" s="3"/>
      <c r="Y408" s="72"/>
      <c r="Z408" s="72"/>
      <c r="AA408" s="72"/>
      <c r="AB408" s="72"/>
      <c r="AC408" s="44"/>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c r="BM408" s="3"/>
      <c r="BN408" s="3"/>
      <c r="BO408" s="3"/>
      <c r="BP408" s="3"/>
      <c r="BQ408" s="3"/>
      <c r="BR408" s="3"/>
      <c r="BS408" s="3"/>
      <c r="BT408" s="3"/>
      <c r="BU408" s="3"/>
      <c r="BV408" s="3"/>
      <c r="BW408" s="3"/>
      <c r="BX408" s="3"/>
      <c r="BY408" s="3"/>
      <c r="BZ408" s="3"/>
      <c r="CA408" s="3"/>
      <c r="CB408" s="3"/>
      <c r="CC408" s="3"/>
      <c r="CD408" s="3"/>
      <c r="CE408" s="3"/>
      <c r="CF408" s="3"/>
      <c r="CG408" s="3"/>
      <c r="CH408" s="3"/>
      <c r="CI408" s="3"/>
      <c r="CJ408" s="3"/>
      <c r="CK408" s="3"/>
      <c r="CL408" s="3"/>
      <c r="CM408" s="3"/>
      <c r="CN408" s="3"/>
      <c r="CO408" s="3"/>
      <c r="CP408" s="3"/>
      <c r="CQ408" s="3"/>
      <c r="CR408" s="3"/>
      <c r="CS408" s="3"/>
      <c r="CT408" s="3"/>
      <c r="CU408" s="3"/>
      <c r="CV408" s="3"/>
      <c r="CW408" s="3"/>
      <c r="CX408" s="3"/>
      <c r="CY408" s="3"/>
      <c r="CZ408" s="3"/>
      <c r="DA408" s="3"/>
      <c r="DB408" s="3"/>
      <c r="DC408" s="3"/>
      <c r="DD408" s="3"/>
      <c r="DE408" s="3"/>
      <c r="DF408" s="3"/>
      <c r="DG408" s="3"/>
      <c r="DH408" s="3"/>
      <c r="DI408" s="3"/>
      <c r="DJ408" s="3"/>
      <c r="DK408" s="3"/>
      <c r="DL408" s="3"/>
      <c r="DM408" s="3"/>
      <c r="DN408" s="3"/>
      <c r="DO408" s="3"/>
      <c r="DP408" s="3"/>
      <c r="DQ408" s="3"/>
      <c r="DR408" s="3"/>
      <c r="DS408" s="3"/>
      <c r="DT408" s="3"/>
      <c r="DU408" s="3"/>
      <c r="DV408" s="3"/>
      <c r="DW408" s="3"/>
      <c r="DX408" s="3"/>
      <c r="DY408" s="3"/>
      <c r="DZ408" s="3"/>
      <c r="EA408" s="3"/>
      <c r="EB408" s="3"/>
      <c r="EC408" s="3"/>
      <c r="ED408" s="3"/>
      <c r="EE408" s="3"/>
      <c r="EF408" s="3"/>
      <c r="EG408" s="3"/>
      <c r="EH408" s="3"/>
      <c r="EI408" s="3"/>
      <c r="EJ408" s="3"/>
      <c r="EK408" s="3"/>
      <c r="EL408" s="3"/>
      <c r="EM408" s="3"/>
      <c r="EN408" s="3"/>
      <c r="EO408" s="3"/>
      <c r="EP408" s="3"/>
      <c r="EQ408" s="3"/>
      <c r="ER408" s="3"/>
      <c r="ES408" s="3"/>
      <c r="ET408" s="3"/>
      <c r="EU408" s="3"/>
      <c r="EV408" s="3"/>
      <c r="EW408" s="3"/>
      <c r="EX408" s="3"/>
      <c r="EY408" s="3"/>
      <c r="EZ408" s="3"/>
      <c r="FA408" s="3"/>
      <c r="FB408" s="3"/>
      <c r="FC408" s="3"/>
      <c r="FD408" s="3"/>
      <c r="FE408" s="3"/>
      <c r="FF408" s="3"/>
      <c r="FG408" s="2"/>
      <c r="FH408" s="41"/>
      <c r="FI408" s="4"/>
      <c r="FJ408" s="4"/>
      <c r="FK408" s="4"/>
      <c r="FL408" s="4"/>
      <c r="FM408" s="4"/>
      <c r="FN408" s="4"/>
      <c r="FO408" s="4"/>
      <c r="FP408" s="13"/>
    </row>
    <row r="409" spans="1:172" s="5" customFormat="1" x14ac:dyDescent="0.25">
      <c r="A409" s="27"/>
      <c r="B409" s="27"/>
      <c r="C409" s="44"/>
      <c r="D409" s="285"/>
      <c r="E409" s="285"/>
      <c r="F409" s="285"/>
      <c r="G409" s="285"/>
      <c r="H409" s="285"/>
      <c r="I409" s="285"/>
      <c r="J409" s="285"/>
      <c r="K409" s="285"/>
      <c r="L409" s="285"/>
      <c r="M409" s="285"/>
      <c r="N409" s="285"/>
      <c r="O409" s="285"/>
      <c r="P409" s="285"/>
      <c r="Q409" s="285"/>
      <c r="R409" s="285"/>
      <c r="S409" s="285"/>
      <c r="T409" s="93"/>
      <c r="U409" s="3"/>
      <c r="V409" s="3"/>
      <c r="W409" s="3"/>
      <c r="X409" s="3"/>
      <c r="Y409" s="72"/>
      <c r="Z409" s="72"/>
      <c r="AA409" s="72"/>
      <c r="AB409" s="72"/>
      <c r="AC409" s="44"/>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c r="BM409" s="3"/>
      <c r="BN409" s="3"/>
      <c r="BO409" s="3"/>
      <c r="BP409" s="3"/>
      <c r="BQ409" s="3"/>
      <c r="BR409" s="3"/>
      <c r="BS409" s="3"/>
      <c r="BT409" s="3"/>
      <c r="BU409" s="3"/>
      <c r="BV409" s="3"/>
      <c r="BW409" s="3"/>
      <c r="BX409" s="3"/>
      <c r="BY409" s="3"/>
      <c r="BZ409" s="3"/>
      <c r="CA409" s="3"/>
      <c r="CB409" s="3"/>
      <c r="CC409" s="3"/>
      <c r="CD409" s="3"/>
      <c r="CE409" s="3"/>
      <c r="CF409" s="3"/>
      <c r="CG409" s="3"/>
      <c r="CH409" s="3"/>
      <c r="CI409" s="3"/>
      <c r="CJ409" s="3"/>
      <c r="CK409" s="3"/>
      <c r="CL409" s="3"/>
      <c r="CM409" s="3"/>
      <c r="CN409" s="3"/>
      <c r="CO409" s="3"/>
      <c r="CP409" s="3"/>
      <c r="CQ409" s="3"/>
      <c r="CR409" s="3"/>
      <c r="CS409" s="3"/>
      <c r="CT409" s="3"/>
      <c r="CU409" s="3"/>
      <c r="CV409" s="3"/>
      <c r="CW409" s="3"/>
      <c r="CX409" s="3"/>
      <c r="CY409" s="3"/>
      <c r="CZ409" s="3"/>
      <c r="DA409" s="3"/>
      <c r="DB409" s="3"/>
      <c r="DC409" s="3"/>
      <c r="DD409" s="3"/>
      <c r="DE409" s="3"/>
      <c r="DF409" s="3"/>
      <c r="DG409" s="3"/>
      <c r="DH409" s="3"/>
      <c r="DI409" s="3"/>
      <c r="DJ409" s="3"/>
      <c r="DK409" s="3"/>
      <c r="DL409" s="3"/>
      <c r="DM409" s="3"/>
      <c r="DN409" s="3"/>
      <c r="DO409" s="3"/>
      <c r="DP409" s="3"/>
      <c r="DQ409" s="3"/>
      <c r="DR409" s="3"/>
      <c r="DS409" s="3"/>
      <c r="DT409" s="3"/>
      <c r="DU409" s="3"/>
      <c r="DV409" s="3"/>
      <c r="DW409" s="3"/>
      <c r="DX409" s="3"/>
      <c r="DY409" s="3"/>
      <c r="DZ409" s="3"/>
      <c r="EA409" s="3"/>
      <c r="EB409" s="3"/>
      <c r="EC409" s="3"/>
      <c r="ED409" s="3"/>
      <c r="EE409" s="3"/>
      <c r="EF409" s="3"/>
      <c r="EG409" s="3"/>
      <c r="EH409" s="3"/>
      <c r="EI409" s="3"/>
      <c r="EJ409" s="3"/>
      <c r="EK409" s="3"/>
      <c r="EL409" s="3"/>
      <c r="EM409" s="3"/>
      <c r="EN409" s="3"/>
      <c r="EO409" s="3"/>
      <c r="EP409" s="3"/>
      <c r="EQ409" s="3"/>
      <c r="ER409" s="3"/>
      <c r="ES409" s="3"/>
      <c r="ET409" s="3"/>
      <c r="EU409" s="3"/>
      <c r="EV409" s="3"/>
      <c r="EW409" s="3"/>
      <c r="EX409" s="3"/>
      <c r="EY409" s="3"/>
      <c r="EZ409" s="3"/>
      <c r="FA409" s="3"/>
      <c r="FB409" s="3"/>
      <c r="FC409" s="3"/>
      <c r="FD409" s="3"/>
      <c r="FE409" s="3"/>
      <c r="FF409" s="3"/>
      <c r="FG409" s="2"/>
      <c r="FH409" s="41"/>
      <c r="FI409" s="4"/>
      <c r="FJ409" s="4"/>
      <c r="FK409" s="4"/>
      <c r="FL409" s="4"/>
      <c r="FM409" s="4"/>
      <c r="FN409" s="4"/>
      <c r="FO409" s="4"/>
      <c r="FP409" s="13"/>
    </row>
    <row r="410" spans="1:172" s="5" customFormat="1" x14ac:dyDescent="0.25">
      <c r="A410" s="27"/>
      <c r="B410" s="27"/>
      <c r="C410" s="44"/>
      <c r="D410" s="285"/>
      <c r="E410" s="285"/>
      <c r="F410" s="285"/>
      <c r="G410" s="285"/>
      <c r="H410" s="285"/>
      <c r="I410" s="285"/>
      <c r="J410" s="285"/>
      <c r="K410" s="285"/>
      <c r="L410" s="285"/>
      <c r="M410" s="285"/>
      <c r="N410" s="285"/>
      <c r="O410" s="285"/>
      <c r="P410" s="285"/>
      <c r="Q410" s="285"/>
      <c r="R410" s="285"/>
      <c r="S410" s="285"/>
      <c r="T410" s="93"/>
      <c r="U410" s="3"/>
      <c r="V410" s="3"/>
      <c r="W410" s="3"/>
      <c r="X410" s="3"/>
      <c r="Y410" s="72"/>
      <c r="Z410" s="72"/>
      <c r="AA410" s="72"/>
      <c r="AB410" s="72"/>
      <c r="AC410" s="44"/>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c r="BM410" s="3"/>
      <c r="BN410" s="3"/>
      <c r="BO410" s="3"/>
      <c r="BP410" s="3"/>
      <c r="BQ410" s="3"/>
      <c r="BR410" s="3"/>
      <c r="BS410" s="3"/>
      <c r="BT410" s="3"/>
      <c r="BU410" s="3"/>
      <c r="BV410" s="3"/>
      <c r="BW410" s="3"/>
      <c r="BX410" s="3"/>
      <c r="BY410" s="3"/>
      <c r="BZ410" s="3"/>
      <c r="CA410" s="3"/>
      <c r="CB410" s="3"/>
      <c r="CC410" s="3"/>
      <c r="CD410" s="3"/>
      <c r="CE410" s="3"/>
      <c r="CF410" s="3"/>
      <c r="CG410" s="3"/>
      <c r="CH410" s="3"/>
      <c r="CI410" s="3"/>
      <c r="CJ410" s="3"/>
      <c r="CK410" s="3"/>
      <c r="CL410" s="3"/>
      <c r="CM410" s="3"/>
      <c r="CN410" s="3"/>
      <c r="CO410" s="3"/>
      <c r="CP410" s="3"/>
      <c r="CQ410" s="3"/>
      <c r="CR410" s="3"/>
      <c r="CS410" s="3"/>
      <c r="CT410" s="3"/>
      <c r="CU410" s="3"/>
      <c r="CV410" s="3"/>
      <c r="CW410" s="3"/>
      <c r="CX410" s="3"/>
      <c r="CY410" s="3"/>
      <c r="CZ410" s="3"/>
      <c r="DA410" s="3"/>
      <c r="DB410" s="3"/>
      <c r="DC410" s="3"/>
      <c r="DD410" s="3"/>
      <c r="DE410" s="3"/>
      <c r="DF410" s="3"/>
      <c r="DG410" s="3"/>
      <c r="DH410" s="3"/>
      <c r="DI410" s="3"/>
      <c r="DJ410" s="3"/>
      <c r="DK410" s="3"/>
      <c r="DL410" s="3"/>
      <c r="DM410" s="3"/>
      <c r="DN410" s="3"/>
      <c r="DO410" s="3"/>
      <c r="DP410" s="3"/>
      <c r="DQ410" s="3"/>
      <c r="DR410" s="3"/>
      <c r="DS410" s="3"/>
      <c r="DT410" s="3"/>
      <c r="DU410" s="3"/>
      <c r="DV410" s="3"/>
      <c r="DW410" s="3"/>
      <c r="DX410" s="3"/>
      <c r="DY410" s="3"/>
      <c r="DZ410" s="3"/>
      <c r="EA410" s="3"/>
      <c r="EB410" s="3"/>
      <c r="EC410" s="3"/>
      <c r="ED410" s="3"/>
      <c r="EE410" s="3"/>
      <c r="EF410" s="3"/>
      <c r="EG410" s="3"/>
      <c r="EH410" s="3"/>
      <c r="EI410" s="3"/>
      <c r="EJ410" s="3"/>
      <c r="EK410" s="3"/>
      <c r="EL410" s="3"/>
      <c r="EM410" s="3"/>
      <c r="EN410" s="3"/>
      <c r="EO410" s="3"/>
      <c r="EP410" s="3"/>
      <c r="EQ410" s="3"/>
      <c r="ER410" s="3"/>
      <c r="ES410" s="3"/>
      <c r="ET410" s="3"/>
      <c r="EU410" s="3"/>
      <c r="EV410" s="3"/>
      <c r="EW410" s="3"/>
      <c r="EX410" s="3"/>
      <c r="EY410" s="3"/>
      <c r="EZ410" s="3"/>
      <c r="FA410" s="3"/>
      <c r="FB410" s="3"/>
      <c r="FC410" s="3"/>
      <c r="FD410" s="3"/>
      <c r="FE410" s="3"/>
      <c r="FF410" s="3"/>
      <c r="FG410" s="2"/>
      <c r="FH410" s="41"/>
      <c r="FI410" s="4"/>
      <c r="FJ410" s="4"/>
      <c r="FK410" s="4"/>
      <c r="FL410" s="4"/>
      <c r="FM410" s="4"/>
      <c r="FN410" s="4"/>
      <c r="FO410" s="4"/>
      <c r="FP410" s="13"/>
    </row>
    <row r="411" spans="1:172" s="5" customFormat="1" x14ac:dyDescent="0.25">
      <c r="A411" s="27"/>
      <c r="B411" s="27"/>
      <c r="C411" s="44"/>
      <c r="D411" s="285"/>
      <c r="E411" s="285"/>
      <c r="F411" s="285"/>
      <c r="G411" s="285"/>
      <c r="H411" s="285"/>
      <c r="I411" s="285"/>
      <c r="J411" s="285"/>
      <c r="K411" s="285"/>
      <c r="L411" s="285"/>
      <c r="M411" s="285"/>
      <c r="N411" s="285"/>
      <c r="O411" s="285"/>
      <c r="P411" s="285"/>
      <c r="Q411" s="285"/>
      <c r="R411" s="285"/>
      <c r="S411" s="285"/>
      <c r="T411" s="93"/>
      <c r="U411" s="3"/>
      <c r="V411" s="3"/>
      <c r="W411" s="3"/>
      <c r="X411" s="3"/>
      <c r="Y411" s="72"/>
      <c r="Z411" s="72"/>
      <c r="AA411" s="72"/>
      <c r="AB411" s="72"/>
      <c r="AC411" s="44"/>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c r="BM411" s="3"/>
      <c r="BN411" s="3"/>
      <c r="BO411" s="3"/>
      <c r="BP411" s="3"/>
      <c r="BQ411" s="3"/>
      <c r="BR411" s="3"/>
      <c r="BS411" s="3"/>
      <c r="BT411" s="3"/>
      <c r="BU411" s="3"/>
      <c r="BV411" s="3"/>
      <c r="BW411" s="3"/>
      <c r="BX411" s="3"/>
      <c r="BY411" s="3"/>
      <c r="BZ411" s="3"/>
      <c r="CA411" s="3"/>
      <c r="CB411" s="3"/>
      <c r="CC411" s="3"/>
      <c r="CD411" s="3"/>
      <c r="CE411" s="3"/>
      <c r="CF411" s="3"/>
      <c r="CG411" s="3"/>
      <c r="CH411" s="3"/>
      <c r="CI411" s="3"/>
      <c r="CJ411" s="3"/>
      <c r="CK411" s="3"/>
      <c r="CL411" s="3"/>
      <c r="CM411" s="3"/>
      <c r="CN411" s="3"/>
      <c r="CO411" s="3"/>
      <c r="CP411" s="3"/>
      <c r="CQ411" s="3"/>
      <c r="CR411" s="3"/>
      <c r="CS411" s="3"/>
      <c r="CT411" s="3"/>
      <c r="CU411" s="3"/>
      <c r="CV411" s="3"/>
      <c r="CW411" s="3"/>
      <c r="CX411" s="3"/>
      <c r="CY411" s="3"/>
      <c r="CZ411" s="3"/>
      <c r="DA411" s="3"/>
      <c r="DB411" s="3"/>
      <c r="DC411" s="3"/>
      <c r="DD411" s="3"/>
      <c r="DE411" s="3"/>
      <c r="DF411" s="3"/>
      <c r="DG411" s="3"/>
      <c r="DH411" s="3"/>
      <c r="DI411" s="3"/>
      <c r="DJ411" s="3"/>
      <c r="DK411" s="3"/>
      <c r="DL411" s="3"/>
      <c r="DM411" s="3"/>
      <c r="DN411" s="3"/>
      <c r="DO411" s="3"/>
      <c r="DP411" s="3"/>
      <c r="DQ411" s="3"/>
      <c r="DR411" s="3"/>
      <c r="DS411" s="3"/>
      <c r="DT411" s="3"/>
      <c r="DU411" s="3"/>
      <c r="DV411" s="3"/>
      <c r="DW411" s="3"/>
      <c r="DX411" s="3"/>
      <c r="DY411" s="3"/>
      <c r="DZ411" s="3"/>
      <c r="EA411" s="3"/>
      <c r="EB411" s="3"/>
      <c r="EC411" s="3"/>
      <c r="ED411" s="3"/>
      <c r="EE411" s="3"/>
      <c r="EF411" s="3"/>
      <c r="EG411" s="3"/>
      <c r="EH411" s="3"/>
      <c r="EI411" s="3"/>
      <c r="EJ411" s="3"/>
      <c r="EK411" s="3"/>
      <c r="EL411" s="3"/>
      <c r="EM411" s="3"/>
      <c r="EN411" s="3"/>
      <c r="EO411" s="3"/>
      <c r="EP411" s="3"/>
      <c r="EQ411" s="3"/>
      <c r="ER411" s="3"/>
      <c r="ES411" s="3"/>
      <c r="ET411" s="3"/>
      <c r="EU411" s="3"/>
      <c r="EV411" s="3"/>
      <c r="EW411" s="3"/>
      <c r="EX411" s="3"/>
      <c r="EY411" s="3"/>
      <c r="EZ411" s="3"/>
      <c r="FA411" s="3"/>
      <c r="FB411" s="3"/>
      <c r="FC411" s="3"/>
      <c r="FD411" s="3"/>
      <c r="FE411" s="3"/>
      <c r="FF411" s="3"/>
      <c r="FG411" s="2"/>
      <c r="FH411" s="41"/>
      <c r="FI411" s="4"/>
      <c r="FJ411" s="4"/>
      <c r="FK411" s="4"/>
      <c r="FL411" s="4"/>
      <c r="FM411" s="4"/>
      <c r="FN411" s="4"/>
      <c r="FO411" s="4"/>
      <c r="FP411" s="13"/>
    </row>
    <row r="412" spans="1:172" s="5" customFormat="1" x14ac:dyDescent="0.25">
      <c r="A412" s="27"/>
      <c r="B412" s="27"/>
      <c r="C412" s="44"/>
      <c r="D412" s="285"/>
      <c r="E412" s="285"/>
      <c r="F412" s="285"/>
      <c r="G412" s="285"/>
      <c r="H412" s="285"/>
      <c r="I412" s="285"/>
      <c r="J412" s="285"/>
      <c r="K412" s="285"/>
      <c r="L412" s="285"/>
      <c r="M412" s="285"/>
      <c r="N412" s="285"/>
      <c r="O412" s="285"/>
      <c r="P412" s="285"/>
      <c r="Q412" s="285"/>
      <c r="R412" s="285"/>
      <c r="S412" s="285"/>
      <c r="T412" s="93"/>
      <c r="U412" s="3"/>
      <c r="V412" s="3"/>
      <c r="W412" s="3"/>
      <c r="X412" s="3"/>
      <c r="Y412" s="72"/>
      <c r="Z412" s="72"/>
      <c r="AA412" s="72"/>
      <c r="AB412" s="72"/>
      <c r="AC412" s="44"/>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c r="BM412" s="3"/>
      <c r="BN412" s="3"/>
      <c r="BO412" s="3"/>
      <c r="BP412" s="3"/>
      <c r="BQ412" s="3"/>
      <c r="BR412" s="3"/>
      <c r="BS412" s="3"/>
      <c r="BT412" s="3"/>
      <c r="BU412" s="3"/>
      <c r="BV412" s="3"/>
      <c r="BW412" s="3"/>
      <c r="BX412" s="3"/>
      <c r="BY412" s="3"/>
      <c r="BZ412" s="3"/>
      <c r="CA412" s="3"/>
      <c r="CB412" s="3"/>
      <c r="CC412" s="3"/>
      <c r="CD412" s="3"/>
      <c r="CE412" s="3"/>
      <c r="CF412" s="3"/>
      <c r="CG412" s="3"/>
      <c r="CH412" s="3"/>
      <c r="CI412" s="3"/>
      <c r="CJ412" s="3"/>
      <c r="CK412" s="3"/>
      <c r="CL412" s="3"/>
      <c r="CM412" s="3"/>
      <c r="CN412" s="3"/>
      <c r="CO412" s="3"/>
      <c r="CP412" s="3"/>
      <c r="CQ412" s="3"/>
      <c r="CR412" s="3"/>
      <c r="CS412" s="3"/>
      <c r="CT412" s="3"/>
      <c r="CU412" s="3"/>
      <c r="CV412" s="3"/>
      <c r="CW412" s="3"/>
      <c r="CX412" s="3"/>
      <c r="CY412" s="3"/>
      <c r="CZ412" s="3"/>
      <c r="DA412" s="3"/>
      <c r="DB412" s="3"/>
      <c r="DC412" s="3"/>
      <c r="DD412" s="3"/>
      <c r="DE412" s="3"/>
      <c r="DF412" s="3"/>
      <c r="DG412" s="3"/>
      <c r="DH412" s="3"/>
      <c r="DI412" s="3"/>
      <c r="DJ412" s="3"/>
      <c r="DK412" s="3"/>
      <c r="DL412" s="3"/>
      <c r="DM412" s="3"/>
      <c r="DN412" s="3"/>
      <c r="DO412" s="3"/>
      <c r="DP412" s="3"/>
      <c r="DQ412" s="3"/>
      <c r="DR412" s="3"/>
      <c r="DS412" s="3"/>
      <c r="DT412" s="3"/>
      <c r="DU412" s="3"/>
      <c r="DV412" s="3"/>
      <c r="DW412" s="3"/>
      <c r="DX412" s="3"/>
      <c r="DY412" s="3"/>
      <c r="DZ412" s="3"/>
      <c r="EA412" s="3"/>
      <c r="EB412" s="3"/>
      <c r="EC412" s="3"/>
      <c r="ED412" s="3"/>
      <c r="EE412" s="3"/>
      <c r="EF412" s="3"/>
      <c r="EG412" s="3"/>
      <c r="EH412" s="3"/>
      <c r="EI412" s="3"/>
      <c r="EJ412" s="3"/>
      <c r="EK412" s="3"/>
      <c r="EL412" s="3"/>
      <c r="EM412" s="3"/>
      <c r="EN412" s="3"/>
      <c r="EO412" s="3"/>
      <c r="EP412" s="3"/>
      <c r="EQ412" s="3"/>
      <c r="ER412" s="3"/>
      <c r="ES412" s="3"/>
      <c r="ET412" s="3"/>
      <c r="EU412" s="3"/>
      <c r="EV412" s="3"/>
      <c r="EW412" s="3"/>
      <c r="EX412" s="3"/>
      <c r="EY412" s="3"/>
      <c r="EZ412" s="3"/>
      <c r="FA412" s="3"/>
      <c r="FB412" s="3"/>
      <c r="FC412" s="3"/>
      <c r="FD412" s="3"/>
      <c r="FE412" s="3"/>
      <c r="FF412" s="3"/>
      <c r="FG412" s="2"/>
      <c r="FH412" s="41"/>
      <c r="FI412" s="4"/>
      <c r="FJ412" s="4"/>
      <c r="FK412" s="4"/>
      <c r="FL412" s="4"/>
      <c r="FM412" s="4"/>
      <c r="FN412" s="4"/>
      <c r="FO412" s="4"/>
      <c r="FP412" s="13"/>
    </row>
    <row r="413" spans="1:172" s="5" customFormat="1" x14ac:dyDescent="0.25">
      <c r="A413" s="27"/>
      <c r="B413" s="27"/>
      <c r="C413" s="44"/>
      <c r="D413" s="285"/>
      <c r="E413" s="285"/>
      <c r="F413" s="285"/>
      <c r="G413" s="285"/>
      <c r="H413" s="285"/>
      <c r="I413" s="285"/>
      <c r="J413" s="285"/>
      <c r="K413" s="285"/>
      <c r="L413" s="285"/>
      <c r="M413" s="285"/>
      <c r="N413" s="285"/>
      <c r="O413" s="285"/>
      <c r="P413" s="285"/>
      <c r="Q413" s="285"/>
      <c r="R413" s="285"/>
      <c r="S413" s="285"/>
      <c r="T413" s="93"/>
      <c r="U413" s="3"/>
      <c r="V413" s="3"/>
      <c r="W413" s="3"/>
      <c r="X413" s="3"/>
      <c r="Y413" s="72"/>
      <c r="Z413" s="72"/>
      <c r="AA413" s="72"/>
      <c r="AB413" s="72"/>
      <c r="AC413" s="44"/>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c r="BM413" s="3"/>
      <c r="BN413" s="3"/>
      <c r="BO413" s="3"/>
      <c r="BP413" s="3"/>
      <c r="BQ413" s="3"/>
      <c r="BR413" s="3"/>
      <c r="BS413" s="3"/>
      <c r="BT413" s="3"/>
      <c r="BU413" s="3"/>
      <c r="BV413" s="3"/>
      <c r="BW413" s="3"/>
      <c r="BX413" s="3"/>
      <c r="BY413" s="3"/>
      <c r="BZ413" s="3"/>
      <c r="CA413" s="3"/>
      <c r="CB413" s="3"/>
      <c r="CC413" s="3"/>
      <c r="CD413" s="3"/>
      <c r="CE413" s="3"/>
      <c r="CF413" s="3"/>
      <c r="CG413" s="3"/>
      <c r="CH413" s="3"/>
      <c r="CI413" s="3"/>
      <c r="CJ413" s="3"/>
      <c r="CK413" s="3"/>
      <c r="CL413" s="3"/>
      <c r="CM413" s="3"/>
      <c r="CN413" s="3"/>
      <c r="CO413" s="3"/>
      <c r="CP413" s="3"/>
      <c r="CQ413" s="3"/>
      <c r="CR413" s="3"/>
      <c r="CS413" s="3"/>
      <c r="CT413" s="3"/>
      <c r="CU413" s="3"/>
      <c r="CV413" s="3"/>
      <c r="CW413" s="3"/>
      <c r="CX413" s="3"/>
      <c r="CY413" s="3"/>
      <c r="CZ413" s="3"/>
      <c r="DA413" s="3"/>
      <c r="DB413" s="3"/>
      <c r="DC413" s="3"/>
      <c r="DD413" s="3"/>
      <c r="DE413" s="3"/>
      <c r="DF413" s="3"/>
      <c r="DG413" s="3"/>
      <c r="DH413" s="3"/>
      <c r="DI413" s="3"/>
      <c r="DJ413" s="3"/>
      <c r="DK413" s="3"/>
      <c r="DL413" s="3"/>
      <c r="DM413" s="3"/>
      <c r="DN413" s="3"/>
      <c r="DO413" s="3"/>
      <c r="DP413" s="3"/>
      <c r="DQ413" s="3"/>
      <c r="DR413" s="3"/>
      <c r="DS413" s="3"/>
      <c r="DT413" s="3"/>
      <c r="DU413" s="3"/>
      <c r="DV413" s="3"/>
      <c r="DW413" s="3"/>
      <c r="DX413" s="3"/>
      <c r="DY413" s="3"/>
      <c r="DZ413" s="3"/>
      <c r="EA413" s="3"/>
      <c r="EB413" s="3"/>
      <c r="EC413" s="3"/>
      <c r="ED413" s="3"/>
      <c r="EE413" s="3"/>
      <c r="EF413" s="3"/>
      <c r="EG413" s="3"/>
      <c r="EH413" s="3"/>
      <c r="EI413" s="3"/>
      <c r="EJ413" s="3"/>
      <c r="EK413" s="3"/>
      <c r="EL413" s="3"/>
      <c r="EM413" s="3"/>
      <c r="EN413" s="3"/>
      <c r="EO413" s="3"/>
      <c r="EP413" s="3"/>
      <c r="EQ413" s="3"/>
      <c r="ER413" s="3"/>
      <c r="ES413" s="3"/>
      <c r="ET413" s="3"/>
      <c r="EU413" s="3"/>
      <c r="EV413" s="3"/>
      <c r="EW413" s="3"/>
      <c r="EX413" s="3"/>
      <c r="EY413" s="3"/>
      <c r="EZ413" s="3"/>
      <c r="FA413" s="3"/>
      <c r="FB413" s="3"/>
      <c r="FC413" s="3"/>
      <c r="FD413" s="3"/>
      <c r="FE413" s="3"/>
      <c r="FF413" s="3"/>
      <c r="FG413" s="2"/>
      <c r="FH413" s="41"/>
      <c r="FI413" s="4"/>
      <c r="FJ413" s="4"/>
      <c r="FK413" s="4"/>
      <c r="FL413" s="4"/>
      <c r="FM413" s="4"/>
      <c r="FN413" s="4"/>
      <c r="FO413" s="4"/>
      <c r="FP413" s="13"/>
    </row>
    <row r="414" spans="1:172" s="5" customFormat="1" x14ac:dyDescent="0.25">
      <c r="A414" s="27"/>
      <c r="B414" s="27"/>
      <c r="C414" s="44"/>
      <c r="D414" s="285"/>
      <c r="E414" s="285"/>
      <c r="F414" s="285"/>
      <c r="G414" s="285"/>
      <c r="H414" s="285"/>
      <c r="I414" s="285"/>
      <c r="J414" s="285"/>
      <c r="K414" s="285"/>
      <c r="L414" s="285"/>
      <c r="M414" s="285"/>
      <c r="N414" s="285"/>
      <c r="O414" s="285"/>
      <c r="P414" s="285"/>
      <c r="Q414" s="285"/>
      <c r="R414" s="285"/>
      <c r="S414" s="285"/>
      <c r="T414" s="93"/>
      <c r="U414" s="3"/>
      <c r="V414" s="3"/>
      <c r="W414" s="3"/>
      <c r="X414" s="3"/>
      <c r="Y414" s="72"/>
      <c r="Z414" s="72"/>
      <c r="AA414" s="72"/>
      <c r="AB414" s="72"/>
      <c r="AC414" s="44"/>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c r="BM414" s="3"/>
      <c r="BN414" s="3"/>
      <c r="BO414" s="3"/>
      <c r="BP414" s="3"/>
      <c r="BQ414" s="3"/>
      <c r="BR414" s="3"/>
      <c r="BS414" s="3"/>
      <c r="BT414" s="3"/>
      <c r="BU414" s="3"/>
      <c r="BV414" s="3"/>
      <c r="BW414" s="3"/>
      <c r="BX414" s="3"/>
      <c r="BY414" s="3"/>
      <c r="BZ414" s="3"/>
      <c r="CA414" s="3"/>
      <c r="CB414" s="3"/>
      <c r="CC414" s="3"/>
      <c r="CD414" s="3"/>
      <c r="CE414" s="3"/>
      <c r="CF414" s="3"/>
      <c r="CG414" s="3"/>
      <c r="CH414" s="3"/>
      <c r="CI414" s="3"/>
      <c r="CJ414" s="3"/>
      <c r="CK414" s="3"/>
      <c r="CL414" s="3"/>
      <c r="CM414" s="3"/>
      <c r="CN414" s="3"/>
      <c r="CO414" s="3"/>
      <c r="CP414" s="3"/>
      <c r="CQ414" s="3"/>
      <c r="CR414" s="3"/>
      <c r="CS414" s="3"/>
      <c r="CT414" s="3"/>
      <c r="CU414" s="3"/>
      <c r="CV414" s="3"/>
      <c r="CW414" s="3"/>
      <c r="CX414" s="3"/>
      <c r="CY414" s="3"/>
      <c r="CZ414" s="3"/>
      <c r="DA414" s="3"/>
      <c r="DB414" s="3"/>
      <c r="DC414" s="3"/>
      <c r="DD414" s="3"/>
      <c r="DE414" s="3"/>
      <c r="DF414" s="3"/>
      <c r="DG414" s="3"/>
      <c r="DH414" s="3"/>
      <c r="DI414" s="3"/>
      <c r="DJ414" s="3"/>
      <c r="DK414" s="3"/>
      <c r="DL414" s="3"/>
      <c r="DM414" s="3"/>
      <c r="DN414" s="3"/>
      <c r="DO414" s="3"/>
      <c r="DP414" s="3"/>
      <c r="DQ414" s="3"/>
      <c r="DR414" s="3"/>
      <c r="DS414" s="3"/>
      <c r="DT414" s="3"/>
      <c r="DU414" s="3"/>
      <c r="DV414" s="3"/>
      <c r="DW414" s="3"/>
      <c r="DX414" s="3"/>
      <c r="DY414" s="3"/>
      <c r="DZ414" s="3"/>
      <c r="EA414" s="3"/>
      <c r="EB414" s="3"/>
      <c r="EC414" s="3"/>
      <c r="ED414" s="3"/>
      <c r="EE414" s="3"/>
      <c r="EF414" s="3"/>
      <c r="EG414" s="3"/>
      <c r="EH414" s="3"/>
      <c r="EI414" s="3"/>
      <c r="EJ414" s="3"/>
      <c r="EK414" s="3"/>
      <c r="EL414" s="3"/>
      <c r="EM414" s="3"/>
      <c r="EN414" s="3"/>
      <c r="EO414" s="3"/>
      <c r="EP414" s="3"/>
      <c r="EQ414" s="3"/>
      <c r="ER414" s="3"/>
      <c r="ES414" s="3"/>
      <c r="ET414" s="3"/>
      <c r="EU414" s="3"/>
      <c r="EV414" s="3"/>
      <c r="EW414" s="3"/>
      <c r="EX414" s="3"/>
      <c r="EY414" s="3"/>
      <c r="EZ414" s="3"/>
      <c r="FA414" s="3"/>
      <c r="FB414" s="3"/>
      <c r="FC414" s="3"/>
      <c r="FD414" s="3"/>
      <c r="FE414" s="3"/>
      <c r="FF414" s="3"/>
      <c r="FG414" s="2"/>
      <c r="FH414" s="41"/>
      <c r="FI414" s="4"/>
      <c r="FJ414" s="4"/>
      <c r="FK414" s="4"/>
      <c r="FL414" s="4"/>
      <c r="FM414" s="4"/>
      <c r="FN414" s="4"/>
      <c r="FO414" s="4"/>
      <c r="FP414" s="13"/>
    </row>
    <row r="415" spans="1:172" s="5" customFormat="1" x14ac:dyDescent="0.25">
      <c r="A415" s="27"/>
      <c r="B415" s="27"/>
      <c r="C415" s="44"/>
      <c r="D415" s="285"/>
      <c r="E415" s="285"/>
      <c r="F415" s="285"/>
      <c r="G415" s="285"/>
      <c r="H415" s="285"/>
      <c r="I415" s="285"/>
      <c r="J415" s="285"/>
      <c r="K415" s="285"/>
      <c r="L415" s="285"/>
      <c r="M415" s="285"/>
      <c r="N415" s="285"/>
      <c r="O415" s="285"/>
      <c r="P415" s="285"/>
      <c r="Q415" s="285"/>
      <c r="R415" s="285"/>
      <c r="S415" s="285"/>
      <c r="T415" s="93"/>
      <c r="U415" s="3"/>
      <c r="V415" s="3"/>
      <c r="W415" s="3"/>
      <c r="X415" s="3"/>
      <c r="Y415" s="72"/>
      <c r="Z415" s="72"/>
      <c r="AA415" s="72"/>
      <c r="AB415" s="72"/>
      <c r="AC415" s="44"/>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c r="BM415" s="3"/>
      <c r="BN415" s="3"/>
      <c r="BO415" s="3"/>
      <c r="BP415" s="3"/>
      <c r="BQ415" s="3"/>
      <c r="BR415" s="3"/>
      <c r="BS415" s="3"/>
      <c r="BT415" s="3"/>
      <c r="BU415" s="3"/>
      <c r="BV415" s="3"/>
      <c r="BW415" s="3"/>
      <c r="BX415" s="3"/>
      <c r="BY415" s="3"/>
      <c r="BZ415" s="3"/>
      <c r="CA415" s="3"/>
      <c r="CB415" s="3"/>
      <c r="CC415" s="3"/>
      <c r="CD415" s="3"/>
      <c r="CE415" s="3"/>
      <c r="CF415" s="3"/>
      <c r="CG415" s="3"/>
      <c r="CH415" s="3"/>
      <c r="CI415" s="3"/>
      <c r="CJ415" s="3"/>
      <c r="CK415" s="3"/>
      <c r="CL415" s="3"/>
      <c r="CM415" s="3"/>
      <c r="CN415" s="3"/>
      <c r="CO415" s="3"/>
      <c r="CP415" s="3"/>
      <c r="CQ415" s="3"/>
      <c r="CR415" s="3"/>
      <c r="CS415" s="3"/>
      <c r="CT415" s="3"/>
      <c r="CU415" s="3"/>
      <c r="CV415" s="3"/>
      <c r="CW415" s="3"/>
      <c r="CX415" s="3"/>
      <c r="CY415" s="3"/>
      <c r="CZ415" s="3"/>
      <c r="DA415" s="3"/>
      <c r="DB415" s="3"/>
      <c r="DC415" s="3"/>
      <c r="DD415" s="3"/>
      <c r="DE415" s="3"/>
      <c r="DF415" s="3"/>
      <c r="DG415" s="3"/>
      <c r="DH415" s="3"/>
      <c r="DI415" s="3"/>
      <c r="DJ415" s="3"/>
      <c r="DK415" s="3"/>
      <c r="DL415" s="3"/>
      <c r="DM415" s="3"/>
      <c r="DN415" s="3"/>
      <c r="DO415" s="3"/>
      <c r="DP415" s="3"/>
      <c r="DQ415" s="3"/>
      <c r="DR415" s="3"/>
      <c r="DS415" s="3"/>
      <c r="DT415" s="3"/>
      <c r="DU415" s="3"/>
      <c r="DV415" s="3"/>
      <c r="DW415" s="3"/>
      <c r="DX415" s="3"/>
      <c r="DY415" s="3"/>
      <c r="DZ415" s="3"/>
      <c r="EA415" s="3"/>
      <c r="EB415" s="3"/>
      <c r="EC415" s="3"/>
      <c r="ED415" s="3"/>
      <c r="EE415" s="3"/>
      <c r="EF415" s="3"/>
      <c r="EG415" s="3"/>
      <c r="EH415" s="3"/>
      <c r="EI415" s="3"/>
      <c r="EJ415" s="3"/>
      <c r="EK415" s="3"/>
      <c r="EL415" s="3"/>
      <c r="EM415" s="3"/>
      <c r="EN415" s="3"/>
      <c r="EO415" s="3"/>
      <c r="EP415" s="3"/>
      <c r="EQ415" s="3"/>
      <c r="ER415" s="3"/>
      <c r="ES415" s="3"/>
      <c r="ET415" s="3"/>
      <c r="EU415" s="3"/>
      <c r="EV415" s="3"/>
      <c r="EW415" s="3"/>
      <c r="EX415" s="3"/>
      <c r="EY415" s="3"/>
      <c r="EZ415" s="3"/>
      <c r="FA415" s="3"/>
      <c r="FB415" s="3"/>
      <c r="FC415" s="3"/>
      <c r="FD415" s="3"/>
      <c r="FE415" s="3"/>
      <c r="FF415" s="3"/>
      <c r="FG415" s="2"/>
      <c r="FH415" s="41"/>
      <c r="FI415" s="4"/>
      <c r="FJ415" s="4"/>
      <c r="FK415" s="4"/>
      <c r="FL415" s="4"/>
      <c r="FM415" s="4"/>
      <c r="FN415" s="4"/>
      <c r="FO415" s="4"/>
      <c r="FP415" s="13"/>
    </row>
    <row r="416" spans="1:172" s="5" customFormat="1" x14ac:dyDescent="0.25">
      <c r="A416" s="27"/>
      <c r="B416" s="27"/>
      <c r="C416" s="44"/>
      <c r="D416" s="285"/>
      <c r="E416" s="285"/>
      <c r="F416" s="285"/>
      <c r="G416" s="285"/>
      <c r="H416" s="285"/>
      <c r="I416" s="285"/>
      <c r="J416" s="285"/>
      <c r="K416" s="285"/>
      <c r="L416" s="285"/>
      <c r="M416" s="285"/>
      <c r="N416" s="285"/>
      <c r="O416" s="285"/>
      <c r="P416" s="285"/>
      <c r="Q416" s="285"/>
      <c r="R416" s="285"/>
      <c r="S416" s="285"/>
      <c r="T416" s="93"/>
      <c r="U416" s="3"/>
      <c r="V416" s="3"/>
      <c r="W416" s="3"/>
      <c r="X416" s="3"/>
      <c r="Y416" s="72"/>
      <c r="Z416" s="72"/>
      <c r="AA416" s="72"/>
      <c r="AB416" s="72"/>
      <c r="AC416" s="44"/>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c r="BM416" s="3"/>
      <c r="BN416" s="3"/>
      <c r="BO416" s="3"/>
      <c r="BP416" s="3"/>
      <c r="BQ416" s="3"/>
      <c r="BR416" s="3"/>
      <c r="BS416" s="3"/>
      <c r="BT416" s="3"/>
      <c r="BU416" s="3"/>
      <c r="BV416" s="3"/>
      <c r="BW416" s="3"/>
      <c r="BX416" s="3"/>
      <c r="BY416" s="3"/>
      <c r="BZ416" s="3"/>
      <c r="CA416" s="3"/>
      <c r="CB416" s="3"/>
      <c r="CC416" s="3"/>
      <c r="CD416" s="3"/>
      <c r="CE416" s="3"/>
      <c r="CF416" s="3"/>
      <c r="CG416" s="3"/>
      <c r="CH416" s="3"/>
      <c r="CI416" s="3"/>
      <c r="CJ416" s="3"/>
      <c r="CK416" s="3"/>
      <c r="CL416" s="3"/>
      <c r="CM416" s="3"/>
      <c r="CN416" s="3"/>
      <c r="CO416" s="3"/>
      <c r="CP416" s="3"/>
      <c r="CQ416" s="3"/>
      <c r="CR416" s="3"/>
      <c r="CS416" s="3"/>
      <c r="CT416" s="3"/>
      <c r="CU416" s="3"/>
      <c r="CV416" s="3"/>
      <c r="CW416" s="3"/>
      <c r="CX416" s="3"/>
      <c r="CY416" s="3"/>
      <c r="CZ416" s="3"/>
      <c r="DA416" s="3"/>
      <c r="DB416" s="3"/>
      <c r="DC416" s="3"/>
      <c r="DD416" s="3"/>
      <c r="DE416" s="3"/>
      <c r="DF416" s="3"/>
      <c r="DG416" s="3"/>
      <c r="DH416" s="3"/>
      <c r="DI416" s="3"/>
      <c r="DJ416" s="3"/>
      <c r="DK416" s="3"/>
      <c r="DL416" s="3"/>
      <c r="DM416" s="3"/>
      <c r="DN416" s="3"/>
      <c r="DO416" s="3"/>
      <c r="DP416" s="3"/>
      <c r="DQ416" s="3"/>
      <c r="DR416" s="3"/>
      <c r="DS416" s="3"/>
      <c r="DT416" s="3"/>
      <c r="DU416" s="3"/>
      <c r="DV416" s="3"/>
      <c r="DW416" s="3"/>
      <c r="DX416" s="3"/>
      <c r="DY416" s="3"/>
      <c r="DZ416" s="3"/>
      <c r="EA416" s="3"/>
      <c r="EB416" s="3"/>
      <c r="EC416" s="3"/>
      <c r="ED416" s="3"/>
      <c r="EE416" s="3"/>
      <c r="EF416" s="3"/>
      <c r="EG416" s="3"/>
      <c r="EH416" s="3"/>
      <c r="EI416" s="3"/>
      <c r="EJ416" s="3"/>
      <c r="EK416" s="3"/>
      <c r="EL416" s="3"/>
      <c r="EM416" s="3"/>
      <c r="EN416" s="3"/>
      <c r="EO416" s="3"/>
      <c r="EP416" s="3"/>
      <c r="EQ416" s="3"/>
      <c r="ER416" s="3"/>
      <c r="ES416" s="3"/>
      <c r="ET416" s="3"/>
      <c r="EU416" s="3"/>
      <c r="EV416" s="3"/>
      <c r="EW416" s="3"/>
      <c r="EX416" s="3"/>
      <c r="EY416" s="3"/>
      <c r="EZ416" s="3"/>
      <c r="FA416" s="3"/>
      <c r="FB416" s="3"/>
      <c r="FC416" s="3"/>
      <c r="FD416" s="3"/>
      <c r="FE416" s="3"/>
      <c r="FF416" s="3"/>
      <c r="FG416" s="2"/>
      <c r="FH416" s="41"/>
      <c r="FI416" s="4"/>
      <c r="FJ416" s="4"/>
      <c r="FK416" s="4"/>
      <c r="FL416" s="4"/>
      <c r="FM416" s="4"/>
      <c r="FN416" s="4"/>
      <c r="FO416" s="4"/>
      <c r="FP416" s="13"/>
    </row>
    <row r="417" spans="1:172" s="5" customFormat="1" x14ac:dyDescent="0.25">
      <c r="A417" s="27"/>
      <c r="B417" s="27"/>
      <c r="C417" s="44"/>
      <c r="D417" s="285"/>
      <c r="E417" s="285"/>
      <c r="F417" s="285"/>
      <c r="G417" s="285"/>
      <c r="H417" s="285"/>
      <c r="I417" s="285"/>
      <c r="J417" s="285"/>
      <c r="K417" s="285"/>
      <c r="L417" s="285"/>
      <c r="M417" s="285"/>
      <c r="N417" s="285"/>
      <c r="O417" s="285"/>
      <c r="P417" s="285"/>
      <c r="Q417" s="285"/>
      <c r="R417" s="285"/>
      <c r="S417" s="285"/>
      <c r="T417" s="93"/>
      <c r="U417" s="3"/>
      <c r="V417" s="3"/>
      <c r="W417" s="3"/>
      <c r="X417" s="3"/>
      <c r="Y417" s="72"/>
      <c r="Z417" s="72"/>
      <c r="AA417" s="72"/>
      <c r="AB417" s="72"/>
      <c r="AC417" s="44"/>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c r="BM417" s="3"/>
      <c r="BN417" s="3"/>
      <c r="BO417" s="3"/>
      <c r="BP417" s="3"/>
      <c r="BQ417" s="3"/>
      <c r="BR417" s="3"/>
      <c r="BS417" s="3"/>
      <c r="BT417" s="3"/>
      <c r="BU417" s="3"/>
      <c r="BV417" s="3"/>
      <c r="BW417" s="3"/>
      <c r="BX417" s="3"/>
      <c r="BY417" s="3"/>
      <c r="BZ417" s="3"/>
      <c r="CA417" s="3"/>
      <c r="CB417" s="3"/>
      <c r="CC417" s="3"/>
      <c r="CD417" s="3"/>
      <c r="CE417" s="3"/>
      <c r="CF417" s="3"/>
      <c r="CG417" s="3"/>
      <c r="CH417" s="3"/>
      <c r="CI417" s="3"/>
      <c r="CJ417" s="3"/>
      <c r="CK417" s="3"/>
      <c r="CL417" s="3"/>
      <c r="CM417" s="3"/>
      <c r="CN417" s="3"/>
      <c r="CO417" s="3"/>
      <c r="CP417" s="3"/>
      <c r="CQ417" s="3"/>
      <c r="CR417" s="3"/>
      <c r="CS417" s="3"/>
      <c r="CT417" s="3"/>
      <c r="CU417" s="3"/>
      <c r="CV417" s="3"/>
      <c r="CW417" s="3"/>
      <c r="CX417" s="3"/>
      <c r="CY417" s="3"/>
      <c r="CZ417" s="3"/>
      <c r="DA417" s="3"/>
      <c r="DB417" s="3"/>
      <c r="DC417" s="3"/>
      <c r="DD417" s="3"/>
      <c r="DE417" s="3"/>
      <c r="DF417" s="3"/>
      <c r="DG417" s="3"/>
      <c r="DH417" s="3"/>
      <c r="DI417" s="3"/>
      <c r="DJ417" s="3"/>
      <c r="DK417" s="3"/>
      <c r="DL417" s="3"/>
      <c r="DM417" s="3"/>
      <c r="DN417" s="3"/>
      <c r="DO417" s="3"/>
      <c r="DP417" s="3"/>
      <c r="DQ417" s="3"/>
      <c r="DR417" s="3"/>
      <c r="DS417" s="3"/>
      <c r="DT417" s="3"/>
      <c r="DU417" s="3"/>
      <c r="DV417" s="3"/>
      <c r="DW417" s="3"/>
      <c r="DX417" s="3"/>
      <c r="DY417" s="3"/>
      <c r="DZ417" s="3"/>
      <c r="EA417" s="3"/>
      <c r="EB417" s="3"/>
      <c r="EC417" s="3"/>
      <c r="ED417" s="3"/>
      <c r="EE417" s="3"/>
      <c r="EF417" s="3"/>
      <c r="EG417" s="3"/>
      <c r="EH417" s="3"/>
      <c r="EI417" s="3"/>
      <c r="EJ417" s="3"/>
      <c r="EK417" s="3"/>
      <c r="EL417" s="3"/>
      <c r="EM417" s="3"/>
      <c r="EN417" s="3"/>
      <c r="EO417" s="3"/>
      <c r="EP417" s="3"/>
      <c r="EQ417" s="3"/>
      <c r="ER417" s="3"/>
      <c r="ES417" s="3"/>
      <c r="ET417" s="3"/>
      <c r="EU417" s="3"/>
      <c r="EV417" s="3"/>
      <c r="EW417" s="3"/>
      <c r="EX417" s="3"/>
      <c r="EY417" s="3"/>
      <c r="EZ417" s="3"/>
      <c r="FA417" s="3"/>
      <c r="FB417" s="3"/>
      <c r="FC417" s="3"/>
      <c r="FD417" s="3"/>
      <c r="FE417" s="3"/>
      <c r="FF417" s="3"/>
      <c r="FG417" s="2"/>
      <c r="FH417" s="41"/>
      <c r="FI417" s="4"/>
      <c r="FJ417" s="4"/>
      <c r="FK417" s="4"/>
      <c r="FL417" s="4"/>
      <c r="FM417" s="4"/>
      <c r="FN417" s="4"/>
      <c r="FO417" s="4"/>
      <c r="FP417" s="13"/>
    </row>
    <row r="418" spans="1:172" s="5" customFormat="1" x14ac:dyDescent="0.25">
      <c r="A418" s="27"/>
      <c r="B418" s="27"/>
      <c r="C418" s="44"/>
      <c r="D418" s="285"/>
      <c r="E418" s="285"/>
      <c r="F418" s="285"/>
      <c r="G418" s="285"/>
      <c r="H418" s="285"/>
      <c r="I418" s="285"/>
      <c r="J418" s="285"/>
      <c r="K418" s="285"/>
      <c r="L418" s="285"/>
      <c r="M418" s="285"/>
      <c r="N418" s="285"/>
      <c r="O418" s="285"/>
      <c r="P418" s="285"/>
      <c r="Q418" s="285"/>
      <c r="R418" s="285"/>
      <c r="S418" s="285"/>
      <c r="T418" s="93"/>
      <c r="U418" s="3"/>
      <c r="V418" s="3"/>
      <c r="W418" s="3"/>
      <c r="X418" s="3"/>
      <c r="Y418" s="72"/>
      <c r="Z418" s="72"/>
      <c r="AA418" s="72"/>
      <c r="AB418" s="72"/>
      <c r="AC418" s="44"/>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c r="BM418" s="3"/>
      <c r="BN418" s="3"/>
      <c r="BO418" s="3"/>
      <c r="BP418" s="3"/>
      <c r="BQ418" s="3"/>
      <c r="BR418" s="3"/>
      <c r="BS418" s="3"/>
      <c r="BT418" s="3"/>
      <c r="BU418" s="3"/>
      <c r="BV418" s="3"/>
      <c r="BW418" s="3"/>
      <c r="BX418" s="3"/>
      <c r="BY418" s="3"/>
      <c r="BZ418" s="3"/>
      <c r="CA418" s="3"/>
      <c r="CB418" s="3"/>
      <c r="CC418" s="3"/>
      <c r="CD418" s="3"/>
      <c r="CE418" s="3"/>
      <c r="CF418" s="3"/>
      <c r="CG418" s="3"/>
      <c r="CH418" s="3"/>
      <c r="CI418" s="3"/>
      <c r="CJ418" s="3"/>
      <c r="CK418" s="3"/>
      <c r="CL418" s="3"/>
      <c r="CM418" s="3"/>
      <c r="CN418" s="3"/>
      <c r="CO418" s="3"/>
      <c r="CP418" s="3"/>
      <c r="CQ418" s="3"/>
      <c r="CR418" s="3"/>
      <c r="CS418" s="3"/>
      <c r="CT418" s="3"/>
      <c r="CU418" s="3"/>
      <c r="CV418" s="3"/>
      <c r="CW418" s="3"/>
      <c r="CX418" s="3"/>
      <c r="CY418" s="3"/>
      <c r="CZ418" s="3"/>
      <c r="DA418" s="3"/>
      <c r="DB418" s="3"/>
      <c r="DC418" s="3"/>
      <c r="DD418" s="3"/>
      <c r="DE418" s="3"/>
      <c r="DF418" s="3"/>
      <c r="DG418" s="3"/>
      <c r="DH418" s="3"/>
      <c r="DI418" s="3"/>
      <c r="DJ418" s="3"/>
      <c r="DK418" s="3"/>
      <c r="DL418" s="3"/>
      <c r="DM418" s="3"/>
      <c r="DN418" s="3"/>
      <c r="DO418" s="3"/>
      <c r="DP418" s="3"/>
      <c r="DQ418" s="3"/>
      <c r="DR418" s="3"/>
      <c r="DS418" s="3"/>
      <c r="DT418" s="3"/>
      <c r="DU418" s="3"/>
      <c r="DV418" s="3"/>
      <c r="DW418" s="3"/>
      <c r="DX418" s="3"/>
      <c r="DY418" s="3"/>
      <c r="DZ418" s="3"/>
      <c r="EA418" s="3"/>
      <c r="EB418" s="3"/>
      <c r="EC418" s="3"/>
      <c r="ED418" s="3"/>
      <c r="EE418" s="3"/>
      <c r="EF418" s="3"/>
      <c r="EG418" s="3"/>
      <c r="EH418" s="3"/>
      <c r="EI418" s="3"/>
      <c r="EJ418" s="3"/>
      <c r="EK418" s="3"/>
      <c r="EL418" s="3"/>
      <c r="EM418" s="3"/>
      <c r="EN418" s="3"/>
      <c r="EO418" s="3"/>
      <c r="EP418" s="3"/>
      <c r="EQ418" s="3"/>
      <c r="ER418" s="3"/>
      <c r="ES418" s="3"/>
      <c r="ET418" s="3"/>
      <c r="EU418" s="3"/>
      <c r="EV418" s="3"/>
      <c r="EW418" s="3"/>
      <c r="EX418" s="3"/>
      <c r="EY418" s="3"/>
      <c r="EZ418" s="3"/>
      <c r="FA418" s="3"/>
      <c r="FB418" s="3"/>
      <c r="FC418" s="3"/>
      <c r="FD418" s="3"/>
      <c r="FE418" s="3"/>
      <c r="FF418" s="3"/>
      <c r="FG418" s="2"/>
      <c r="FH418" s="41"/>
      <c r="FI418" s="4"/>
      <c r="FJ418" s="4"/>
      <c r="FK418" s="4"/>
      <c r="FL418" s="4"/>
      <c r="FM418" s="4"/>
      <c r="FN418" s="4"/>
      <c r="FO418" s="4"/>
      <c r="FP418" s="13"/>
    </row>
    <row r="419" spans="1:172" s="5" customFormat="1" x14ac:dyDescent="0.25">
      <c r="A419" s="27"/>
      <c r="B419" s="27"/>
      <c r="C419" s="44"/>
      <c r="D419" s="285"/>
      <c r="E419" s="285"/>
      <c r="F419" s="285"/>
      <c r="G419" s="285"/>
      <c r="H419" s="285"/>
      <c r="I419" s="285"/>
      <c r="J419" s="285"/>
      <c r="K419" s="285"/>
      <c r="L419" s="285"/>
      <c r="M419" s="285"/>
      <c r="N419" s="285"/>
      <c r="O419" s="285"/>
      <c r="P419" s="285"/>
      <c r="Q419" s="285"/>
      <c r="R419" s="285"/>
      <c r="S419" s="285"/>
      <c r="T419" s="93"/>
      <c r="U419" s="3"/>
      <c r="V419" s="3"/>
      <c r="W419" s="3"/>
      <c r="X419" s="3"/>
      <c r="Y419" s="72"/>
      <c r="Z419" s="72"/>
      <c r="AA419" s="72"/>
      <c r="AB419" s="72"/>
      <c r="AC419" s="44"/>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c r="BM419" s="3"/>
      <c r="BN419" s="3"/>
      <c r="BO419" s="3"/>
      <c r="BP419" s="3"/>
      <c r="BQ419" s="3"/>
      <c r="BR419" s="3"/>
      <c r="BS419" s="3"/>
      <c r="BT419" s="3"/>
      <c r="BU419" s="3"/>
      <c r="BV419" s="3"/>
      <c r="BW419" s="3"/>
      <c r="BX419" s="3"/>
      <c r="BY419" s="3"/>
      <c r="BZ419" s="3"/>
      <c r="CA419" s="3"/>
      <c r="CB419" s="3"/>
      <c r="CC419" s="3"/>
      <c r="CD419" s="3"/>
      <c r="CE419" s="3"/>
      <c r="CF419" s="3"/>
      <c r="CG419" s="3"/>
      <c r="CH419" s="3"/>
      <c r="CI419" s="3"/>
      <c r="CJ419" s="3"/>
      <c r="CK419" s="3"/>
      <c r="CL419" s="3"/>
      <c r="CM419" s="3"/>
      <c r="CN419" s="3"/>
      <c r="CO419" s="3"/>
      <c r="CP419" s="3"/>
      <c r="CQ419" s="3"/>
      <c r="CR419" s="3"/>
      <c r="CS419" s="3"/>
      <c r="CT419" s="3"/>
      <c r="CU419" s="3"/>
      <c r="CV419" s="3"/>
      <c r="CW419" s="3"/>
      <c r="CX419" s="3"/>
      <c r="CY419" s="3"/>
      <c r="CZ419" s="3"/>
      <c r="DA419" s="3"/>
      <c r="DB419" s="3"/>
      <c r="DC419" s="3"/>
      <c r="DD419" s="3"/>
      <c r="DE419" s="3"/>
      <c r="DF419" s="3"/>
      <c r="DG419" s="3"/>
      <c r="DH419" s="3"/>
      <c r="DI419" s="3"/>
      <c r="DJ419" s="3"/>
      <c r="DK419" s="3"/>
      <c r="DL419" s="3"/>
      <c r="DM419" s="3"/>
      <c r="DN419" s="3"/>
      <c r="DO419" s="3"/>
      <c r="DP419" s="3"/>
      <c r="DQ419" s="3"/>
      <c r="DR419" s="3"/>
      <c r="DS419" s="3"/>
      <c r="DT419" s="3"/>
      <c r="DU419" s="3"/>
      <c r="DV419" s="3"/>
      <c r="DW419" s="3"/>
      <c r="DX419" s="3"/>
      <c r="DY419" s="3"/>
      <c r="DZ419" s="3"/>
      <c r="EA419" s="3"/>
      <c r="EB419" s="3"/>
      <c r="EC419" s="3"/>
      <c r="ED419" s="3"/>
      <c r="EE419" s="3"/>
      <c r="EF419" s="3"/>
      <c r="EG419" s="3"/>
      <c r="EH419" s="3"/>
      <c r="EI419" s="3"/>
      <c r="EJ419" s="3"/>
      <c r="EK419" s="3"/>
      <c r="EL419" s="3"/>
      <c r="EM419" s="3"/>
      <c r="EN419" s="3"/>
      <c r="EO419" s="3"/>
      <c r="EP419" s="3"/>
      <c r="EQ419" s="3"/>
      <c r="ER419" s="3"/>
      <c r="ES419" s="3"/>
      <c r="ET419" s="3"/>
      <c r="EU419" s="3"/>
      <c r="EV419" s="3"/>
      <c r="EW419" s="3"/>
      <c r="EX419" s="3"/>
      <c r="EY419" s="3"/>
      <c r="EZ419" s="3"/>
      <c r="FA419" s="3"/>
      <c r="FB419" s="3"/>
      <c r="FC419" s="3"/>
      <c r="FD419" s="3"/>
      <c r="FE419" s="3"/>
      <c r="FF419" s="3"/>
      <c r="FG419" s="2"/>
      <c r="FH419" s="41"/>
      <c r="FI419" s="4"/>
      <c r="FJ419" s="4"/>
      <c r="FK419" s="4"/>
      <c r="FL419" s="4"/>
      <c r="FM419" s="4"/>
      <c r="FN419" s="4"/>
      <c r="FO419" s="4"/>
      <c r="FP419" s="13"/>
    </row>
    <row r="420" spans="1:172" s="5" customFormat="1" x14ac:dyDescent="0.25">
      <c r="A420" s="27"/>
      <c r="B420" s="27"/>
      <c r="C420" s="44"/>
      <c r="D420" s="285"/>
      <c r="E420" s="285"/>
      <c r="F420" s="285"/>
      <c r="G420" s="285"/>
      <c r="H420" s="285"/>
      <c r="I420" s="285"/>
      <c r="J420" s="285"/>
      <c r="K420" s="285"/>
      <c r="L420" s="285"/>
      <c r="M420" s="285"/>
      <c r="N420" s="285"/>
      <c r="O420" s="285"/>
      <c r="P420" s="285"/>
      <c r="Q420" s="285"/>
      <c r="R420" s="285"/>
      <c r="S420" s="285"/>
      <c r="T420" s="93"/>
      <c r="U420" s="3"/>
      <c r="V420" s="3"/>
      <c r="W420" s="3"/>
      <c r="X420" s="3"/>
      <c r="Y420" s="72"/>
      <c r="Z420" s="72"/>
      <c r="AA420" s="72"/>
      <c r="AB420" s="72"/>
      <c r="AC420" s="44"/>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c r="BM420" s="3"/>
      <c r="BN420" s="3"/>
      <c r="BO420" s="3"/>
      <c r="BP420" s="3"/>
      <c r="BQ420" s="3"/>
      <c r="BR420" s="3"/>
      <c r="BS420" s="3"/>
      <c r="BT420" s="3"/>
      <c r="BU420" s="3"/>
      <c r="BV420" s="3"/>
      <c r="BW420" s="3"/>
      <c r="BX420" s="3"/>
      <c r="BY420" s="3"/>
      <c r="BZ420" s="3"/>
      <c r="CA420" s="3"/>
      <c r="CB420" s="3"/>
      <c r="CC420" s="3"/>
      <c r="CD420" s="3"/>
      <c r="CE420" s="3"/>
      <c r="CF420" s="3"/>
      <c r="CG420" s="3"/>
      <c r="CH420" s="3"/>
      <c r="CI420" s="3"/>
      <c r="CJ420" s="3"/>
      <c r="CK420" s="3"/>
      <c r="CL420" s="3"/>
      <c r="CM420" s="3"/>
      <c r="CN420" s="3"/>
      <c r="CO420" s="3"/>
      <c r="CP420" s="3"/>
      <c r="CQ420" s="3"/>
      <c r="CR420" s="3"/>
      <c r="CS420" s="3"/>
      <c r="CT420" s="3"/>
      <c r="CU420" s="3"/>
      <c r="CV420" s="3"/>
      <c r="CW420" s="3"/>
      <c r="CX420" s="3"/>
      <c r="CY420" s="3"/>
      <c r="CZ420" s="3"/>
      <c r="DA420" s="3"/>
      <c r="DB420" s="3"/>
      <c r="DC420" s="3"/>
      <c r="DD420" s="3"/>
      <c r="DE420" s="3"/>
      <c r="DF420" s="3"/>
      <c r="DG420" s="3"/>
      <c r="DH420" s="3"/>
      <c r="DI420" s="3"/>
      <c r="DJ420" s="3"/>
      <c r="DK420" s="3"/>
      <c r="DL420" s="3"/>
      <c r="DM420" s="3"/>
      <c r="DN420" s="3"/>
      <c r="DO420" s="3"/>
      <c r="DP420" s="3"/>
      <c r="DQ420" s="3"/>
      <c r="DR420" s="3"/>
      <c r="DS420" s="3"/>
      <c r="DT420" s="3"/>
      <c r="DU420" s="3"/>
      <c r="DV420" s="3"/>
      <c r="DW420" s="3"/>
      <c r="DX420" s="3"/>
      <c r="DY420" s="3"/>
      <c r="DZ420" s="3"/>
      <c r="EA420" s="3"/>
      <c r="EB420" s="3"/>
      <c r="EC420" s="3"/>
      <c r="ED420" s="3"/>
      <c r="EE420" s="3"/>
      <c r="EF420" s="3"/>
      <c r="EG420" s="3"/>
      <c r="EH420" s="3"/>
      <c r="EI420" s="3"/>
      <c r="EJ420" s="3"/>
      <c r="EK420" s="3"/>
      <c r="EL420" s="3"/>
      <c r="EM420" s="3"/>
      <c r="EN420" s="3"/>
      <c r="EO420" s="3"/>
      <c r="EP420" s="3"/>
      <c r="EQ420" s="3"/>
      <c r="ER420" s="3"/>
      <c r="ES420" s="3"/>
      <c r="ET420" s="3"/>
      <c r="EU420" s="3"/>
      <c r="EV420" s="3"/>
      <c r="EW420" s="3"/>
      <c r="EX420" s="3"/>
      <c r="EY420" s="3"/>
      <c r="EZ420" s="3"/>
      <c r="FA420" s="3"/>
      <c r="FB420" s="3"/>
      <c r="FC420" s="3"/>
      <c r="FD420" s="3"/>
      <c r="FE420" s="3"/>
      <c r="FF420" s="3"/>
      <c r="FG420" s="2"/>
      <c r="FH420" s="41"/>
      <c r="FI420" s="4"/>
      <c r="FJ420" s="4"/>
      <c r="FK420" s="4"/>
      <c r="FL420" s="4"/>
      <c r="FM420" s="4"/>
      <c r="FN420" s="4"/>
      <c r="FO420" s="4"/>
      <c r="FP420" s="13"/>
    </row>
    <row r="421" spans="1:172" s="5" customFormat="1" x14ac:dyDescent="0.25">
      <c r="A421" s="27"/>
      <c r="B421" s="27"/>
      <c r="C421" s="44"/>
      <c r="D421" s="285"/>
      <c r="E421" s="285"/>
      <c r="F421" s="285"/>
      <c r="G421" s="285"/>
      <c r="H421" s="285"/>
      <c r="I421" s="285"/>
      <c r="J421" s="285"/>
      <c r="K421" s="285"/>
      <c r="L421" s="285"/>
      <c r="M421" s="285"/>
      <c r="N421" s="285"/>
      <c r="O421" s="285"/>
      <c r="P421" s="285"/>
      <c r="Q421" s="285"/>
      <c r="R421" s="285"/>
      <c r="S421" s="285"/>
      <c r="T421" s="93"/>
      <c r="U421" s="3"/>
      <c r="V421" s="3"/>
      <c r="W421" s="3"/>
      <c r="X421" s="3"/>
      <c r="Y421" s="72"/>
      <c r="Z421" s="72"/>
      <c r="AA421" s="72"/>
      <c r="AB421" s="72"/>
      <c r="AC421" s="44"/>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c r="BM421" s="3"/>
      <c r="BN421" s="3"/>
      <c r="BO421" s="3"/>
      <c r="BP421" s="3"/>
      <c r="BQ421" s="3"/>
      <c r="BR421" s="3"/>
      <c r="BS421" s="3"/>
      <c r="BT421" s="3"/>
      <c r="BU421" s="3"/>
      <c r="BV421" s="3"/>
      <c r="BW421" s="3"/>
      <c r="BX421" s="3"/>
      <c r="BY421" s="3"/>
      <c r="BZ421" s="3"/>
      <c r="CA421" s="3"/>
      <c r="CB421" s="3"/>
      <c r="CC421" s="3"/>
      <c r="CD421" s="3"/>
      <c r="CE421" s="3"/>
      <c r="CF421" s="3"/>
      <c r="CG421" s="3"/>
      <c r="CH421" s="3"/>
      <c r="CI421" s="3"/>
      <c r="CJ421" s="3"/>
      <c r="CK421" s="3"/>
      <c r="CL421" s="3"/>
      <c r="CM421" s="3"/>
      <c r="CN421" s="3"/>
      <c r="CO421" s="3"/>
      <c r="CP421" s="3"/>
      <c r="CQ421" s="3"/>
      <c r="CR421" s="3"/>
      <c r="CS421" s="3"/>
      <c r="CT421" s="3"/>
      <c r="CU421" s="3"/>
      <c r="CV421" s="3"/>
      <c r="CW421" s="3"/>
      <c r="CX421" s="3"/>
      <c r="CY421" s="3"/>
      <c r="CZ421" s="3"/>
      <c r="DA421" s="3"/>
      <c r="DB421" s="3"/>
      <c r="DC421" s="3"/>
      <c r="DD421" s="3"/>
      <c r="DE421" s="3"/>
      <c r="DF421" s="3"/>
      <c r="DG421" s="3"/>
      <c r="DH421" s="3"/>
      <c r="DI421" s="3"/>
      <c r="DJ421" s="3"/>
      <c r="DK421" s="3"/>
      <c r="DL421" s="3"/>
      <c r="DM421" s="3"/>
      <c r="DN421" s="3"/>
      <c r="DO421" s="3"/>
      <c r="DP421" s="3"/>
      <c r="DQ421" s="3"/>
      <c r="DR421" s="3"/>
      <c r="DS421" s="3"/>
      <c r="DT421" s="3"/>
      <c r="DU421" s="3"/>
      <c r="DV421" s="3"/>
      <c r="DW421" s="3"/>
      <c r="DX421" s="3"/>
      <c r="DY421" s="3"/>
      <c r="DZ421" s="3"/>
      <c r="EA421" s="3"/>
      <c r="EB421" s="3"/>
      <c r="EC421" s="3"/>
      <c r="ED421" s="3"/>
      <c r="EE421" s="3"/>
      <c r="EF421" s="3"/>
      <c r="EG421" s="3"/>
      <c r="EH421" s="3"/>
      <c r="EI421" s="3"/>
      <c r="EJ421" s="3"/>
      <c r="EK421" s="3"/>
      <c r="EL421" s="3"/>
      <c r="EM421" s="3"/>
      <c r="EN421" s="3"/>
      <c r="EO421" s="3"/>
      <c r="EP421" s="3"/>
      <c r="EQ421" s="3"/>
      <c r="ER421" s="3"/>
      <c r="ES421" s="3"/>
      <c r="ET421" s="3"/>
      <c r="EU421" s="3"/>
      <c r="EV421" s="3"/>
      <c r="EW421" s="3"/>
      <c r="EX421" s="3"/>
      <c r="EY421" s="3"/>
      <c r="EZ421" s="3"/>
      <c r="FA421" s="3"/>
      <c r="FB421" s="3"/>
      <c r="FC421" s="3"/>
      <c r="FD421" s="3"/>
      <c r="FE421" s="3"/>
      <c r="FF421" s="3"/>
      <c r="FG421" s="2"/>
      <c r="FH421" s="41"/>
      <c r="FI421" s="4"/>
      <c r="FJ421" s="4"/>
      <c r="FK421" s="4"/>
      <c r="FL421" s="4"/>
      <c r="FM421" s="4"/>
      <c r="FN421" s="4"/>
      <c r="FO421" s="4"/>
      <c r="FP421" s="13"/>
    </row>
    <row r="422" spans="1:172" s="5" customFormat="1" x14ac:dyDescent="0.25">
      <c r="A422" s="27"/>
      <c r="B422" s="27"/>
      <c r="C422" s="44"/>
      <c r="D422" s="285"/>
      <c r="E422" s="285"/>
      <c r="F422" s="285"/>
      <c r="G422" s="285"/>
      <c r="H422" s="285"/>
      <c r="I422" s="285"/>
      <c r="J422" s="285"/>
      <c r="K422" s="285"/>
      <c r="L422" s="285"/>
      <c r="M422" s="285"/>
      <c r="N422" s="285"/>
      <c r="O422" s="285"/>
      <c r="P422" s="285"/>
      <c r="Q422" s="285"/>
      <c r="R422" s="285"/>
      <c r="S422" s="285"/>
      <c r="T422" s="93"/>
      <c r="U422" s="3"/>
      <c r="V422" s="3"/>
      <c r="W422" s="3"/>
      <c r="X422" s="3"/>
      <c r="Y422" s="72"/>
      <c r="Z422" s="72"/>
      <c r="AA422" s="72"/>
      <c r="AB422" s="72"/>
      <c r="AC422" s="44"/>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c r="BM422" s="3"/>
      <c r="BN422" s="3"/>
      <c r="BO422" s="3"/>
      <c r="BP422" s="3"/>
      <c r="BQ422" s="3"/>
      <c r="BR422" s="3"/>
      <c r="BS422" s="3"/>
      <c r="BT422" s="3"/>
      <c r="BU422" s="3"/>
      <c r="BV422" s="3"/>
      <c r="BW422" s="3"/>
      <c r="BX422" s="3"/>
      <c r="BY422" s="3"/>
      <c r="BZ422" s="3"/>
      <c r="CA422" s="3"/>
      <c r="CB422" s="3"/>
      <c r="CC422" s="3"/>
      <c r="CD422" s="3"/>
      <c r="CE422" s="3"/>
      <c r="CF422" s="3"/>
      <c r="CG422" s="3"/>
      <c r="CH422" s="3"/>
      <c r="CI422" s="3"/>
      <c r="CJ422" s="3"/>
      <c r="CK422" s="3"/>
      <c r="CL422" s="3"/>
      <c r="CM422" s="3"/>
      <c r="CN422" s="3"/>
      <c r="CO422" s="3"/>
      <c r="CP422" s="3"/>
      <c r="CQ422" s="3"/>
      <c r="CR422" s="3"/>
      <c r="CS422" s="3"/>
      <c r="CT422" s="3"/>
      <c r="CU422" s="3"/>
      <c r="CV422" s="3"/>
      <c r="CW422" s="3"/>
      <c r="CX422" s="3"/>
      <c r="CY422" s="3"/>
      <c r="CZ422" s="3"/>
      <c r="DA422" s="3"/>
      <c r="DB422" s="3"/>
      <c r="DC422" s="3"/>
      <c r="DD422" s="3"/>
      <c r="DE422" s="3"/>
      <c r="DF422" s="3"/>
      <c r="DG422" s="3"/>
      <c r="DH422" s="3"/>
      <c r="DI422" s="3"/>
      <c r="DJ422" s="3"/>
      <c r="DK422" s="3"/>
      <c r="DL422" s="3"/>
      <c r="DM422" s="3"/>
      <c r="DN422" s="3"/>
      <c r="DO422" s="3"/>
      <c r="DP422" s="3"/>
      <c r="DQ422" s="3"/>
      <c r="DR422" s="3"/>
      <c r="DS422" s="3"/>
      <c r="DT422" s="3"/>
      <c r="DU422" s="3"/>
      <c r="DV422" s="3"/>
      <c r="DW422" s="3"/>
      <c r="DX422" s="3"/>
      <c r="DY422" s="3"/>
      <c r="DZ422" s="3"/>
      <c r="EA422" s="3"/>
      <c r="EB422" s="3"/>
      <c r="EC422" s="3"/>
      <c r="ED422" s="3"/>
      <c r="EE422" s="3"/>
      <c r="EF422" s="3"/>
      <c r="EG422" s="3"/>
      <c r="EH422" s="3"/>
      <c r="EI422" s="3"/>
      <c r="EJ422" s="3"/>
      <c r="EK422" s="3"/>
      <c r="EL422" s="3"/>
      <c r="EM422" s="3"/>
      <c r="EN422" s="3"/>
      <c r="EO422" s="3"/>
      <c r="EP422" s="3"/>
      <c r="EQ422" s="3"/>
      <c r="ER422" s="3"/>
      <c r="ES422" s="3"/>
      <c r="ET422" s="3"/>
      <c r="EU422" s="3"/>
      <c r="EV422" s="3"/>
      <c r="EW422" s="3"/>
      <c r="EX422" s="3"/>
      <c r="EY422" s="3"/>
      <c r="EZ422" s="3"/>
      <c r="FA422" s="3"/>
      <c r="FB422" s="3"/>
      <c r="FC422" s="3"/>
      <c r="FD422" s="3"/>
      <c r="FE422" s="3"/>
      <c r="FF422" s="3"/>
      <c r="FG422" s="2"/>
      <c r="FH422" s="41"/>
      <c r="FI422" s="4"/>
      <c r="FJ422" s="4"/>
      <c r="FK422" s="4"/>
      <c r="FL422" s="4"/>
      <c r="FM422" s="4"/>
      <c r="FN422" s="4"/>
      <c r="FO422" s="4"/>
      <c r="FP422" s="13"/>
    </row>
    <row r="423" spans="1:172" s="5" customFormat="1" x14ac:dyDescent="0.25">
      <c r="A423" s="27"/>
      <c r="B423" s="27"/>
      <c r="C423" s="44"/>
      <c r="D423" s="285"/>
      <c r="E423" s="285"/>
      <c r="F423" s="285"/>
      <c r="G423" s="285"/>
      <c r="H423" s="285"/>
      <c r="I423" s="285"/>
      <c r="J423" s="285"/>
      <c r="K423" s="285"/>
      <c r="L423" s="285"/>
      <c r="M423" s="285"/>
      <c r="N423" s="285"/>
      <c r="O423" s="285"/>
      <c r="P423" s="285"/>
      <c r="Q423" s="285"/>
      <c r="R423" s="285"/>
      <c r="S423" s="285"/>
      <c r="T423" s="93"/>
      <c r="U423" s="3"/>
      <c r="V423" s="3"/>
      <c r="W423" s="3"/>
      <c r="X423" s="3"/>
      <c r="Y423" s="72"/>
      <c r="Z423" s="72"/>
      <c r="AA423" s="72"/>
      <c r="AB423" s="72"/>
      <c r="AC423" s="44"/>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c r="BM423" s="3"/>
      <c r="BN423" s="3"/>
      <c r="BO423" s="3"/>
      <c r="BP423" s="3"/>
      <c r="BQ423" s="3"/>
      <c r="BR423" s="3"/>
      <c r="BS423" s="3"/>
      <c r="BT423" s="3"/>
      <c r="BU423" s="3"/>
      <c r="BV423" s="3"/>
      <c r="BW423" s="3"/>
      <c r="BX423" s="3"/>
      <c r="BY423" s="3"/>
      <c r="BZ423" s="3"/>
      <c r="CA423" s="3"/>
      <c r="CB423" s="3"/>
      <c r="CC423" s="3"/>
      <c r="CD423" s="3"/>
      <c r="CE423" s="3"/>
      <c r="CF423" s="3"/>
      <c r="CG423" s="3"/>
      <c r="CH423" s="3"/>
      <c r="CI423" s="3"/>
      <c r="CJ423" s="3"/>
      <c r="CK423" s="3"/>
      <c r="CL423" s="3"/>
      <c r="CM423" s="3"/>
      <c r="CN423" s="3"/>
      <c r="CO423" s="3"/>
      <c r="CP423" s="3"/>
      <c r="CQ423" s="3"/>
      <c r="CR423" s="3"/>
      <c r="CS423" s="3"/>
      <c r="CT423" s="3"/>
      <c r="CU423" s="3"/>
      <c r="CV423" s="3"/>
      <c r="CW423" s="3"/>
      <c r="CX423" s="3"/>
      <c r="CY423" s="3"/>
      <c r="CZ423" s="3"/>
      <c r="DA423" s="3"/>
      <c r="DB423" s="3"/>
      <c r="DC423" s="3"/>
      <c r="DD423" s="3"/>
      <c r="DE423" s="3"/>
      <c r="DF423" s="3"/>
      <c r="DG423" s="3"/>
      <c r="DH423" s="3"/>
      <c r="DI423" s="3"/>
      <c r="DJ423" s="3"/>
      <c r="DK423" s="3"/>
      <c r="DL423" s="3"/>
      <c r="DM423" s="3"/>
      <c r="DN423" s="3"/>
      <c r="DO423" s="3"/>
      <c r="DP423" s="3"/>
      <c r="DQ423" s="3"/>
      <c r="DR423" s="3"/>
      <c r="DS423" s="3"/>
      <c r="DT423" s="3"/>
      <c r="DU423" s="3"/>
      <c r="DV423" s="3"/>
      <c r="DW423" s="3"/>
      <c r="DX423" s="3"/>
      <c r="DY423" s="3"/>
      <c r="DZ423" s="3"/>
      <c r="EA423" s="3"/>
      <c r="EB423" s="3"/>
      <c r="EC423" s="3"/>
      <c r="ED423" s="3"/>
      <c r="EE423" s="3"/>
      <c r="EF423" s="3"/>
      <c r="EG423" s="3"/>
      <c r="EH423" s="3"/>
      <c r="EI423" s="3"/>
      <c r="EJ423" s="3"/>
      <c r="EK423" s="3"/>
      <c r="EL423" s="3"/>
      <c r="EM423" s="3"/>
      <c r="EN423" s="3"/>
      <c r="EO423" s="3"/>
      <c r="EP423" s="3"/>
      <c r="EQ423" s="3"/>
      <c r="ER423" s="3"/>
      <c r="ES423" s="3"/>
      <c r="ET423" s="3"/>
      <c r="EU423" s="3"/>
      <c r="EV423" s="3"/>
      <c r="EW423" s="3"/>
      <c r="EX423" s="3"/>
      <c r="EY423" s="3"/>
      <c r="EZ423" s="3"/>
      <c r="FA423" s="3"/>
      <c r="FB423" s="3"/>
      <c r="FC423" s="3"/>
      <c r="FD423" s="3"/>
      <c r="FE423" s="3"/>
      <c r="FF423" s="3"/>
      <c r="FG423" s="2"/>
      <c r="FH423" s="41"/>
      <c r="FI423" s="4"/>
      <c r="FJ423" s="4"/>
      <c r="FK423" s="4"/>
      <c r="FL423" s="4"/>
      <c r="FM423" s="4"/>
      <c r="FN423" s="4"/>
      <c r="FO423" s="4"/>
      <c r="FP423" s="13"/>
    </row>
    <row r="424" spans="1:172" s="5" customFormat="1" x14ac:dyDescent="0.25">
      <c r="A424" s="27"/>
      <c r="B424" s="27"/>
      <c r="C424" s="44"/>
      <c r="D424" s="285"/>
      <c r="E424" s="285"/>
      <c r="F424" s="285"/>
      <c r="G424" s="285"/>
      <c r="H424" s="285"/>
      <c r="I424" s="285"/>
      <c r="J424" s="285"/>
      <c r="K424" s="285"/>
      <c r="L424" s="285"/>
      <c r="M424" s="285"/>
      <c r="N424" s="285"/>
      <c r="O424" s="285"/>
      <c r="P424" s="285"/>
      <c r="Q424" s="285"/>
      <c r="R424" s="285"/>
      <c r="S424" s="285"/>
      <c r="T424" s="93"/>
      <c r="U424" s="3"/>
      <c r="V424" s="3"/>
      <c r="W424" s="3"/>
      <c r="X424" s="3"/>
      <c r="Y424" s="72"/>
      <c r="Z424" s="72"/>
      <c r="AA424" s="72"/>
      <c r="AB424" s="72"/>
      <c r="AC424" s="44"/>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c r="BM424" s="3"/>
      <c r="BN424" s="3"/>
      <c r="BO424" s="3"/>
      <c r="BP424" s="3"/>
      <c r="BQ424" s="3"/>
      <c r="BR424" s="3"/>
      <c r="BS424" s="3"/>
      <c r="BT424" s="3"/>
      <c r="BU424" s="3"/>
      <c r="BV424" s="3"/>
      <c r="BW424" s="3"/>
      <c r="BX424" s="3"/>
      <c r="BY424" s="3"/>
      <c r="BZ424" s="3"/>
      <c r="CA424" s="3"/>
      <c r="CB424" s="3"/>
      <c r="CC424" s="3"/>
      <c r="CD424" s="3"/>
      <c r="CE424" s="3"/>
      <c r="CF424" s="3"/>
      <c r="CG424" s="3"/>
      <c r="CH424" s="3"/>
      <c r="CI424" s="3"/>
      <c r="CJ424" s="3"/>
      <c r="CK424" s="3"/>
      <c r="CL424" s="3"/>
      <c r="CM424" s="3"/>
      <c r="CN424" s="3"/>
      <c r="CO424" s="3"/>
      <c r="CP424" s="3"/>
      <c r="CQ424" s="3"/>
      <c r="CR424" s="3"/>
      <c r="CS424" s="3"/>
      <c r="CT424" s="3"/>
      <c r="CU424" s="3"/>
      <c r="CV424" s="3"/>
      <c r="CW424" s="3"/>
      <c r="CX424" s="3"/>
      <c r="CY424" s="3"/>
      <c r="CZ424" s="3"/>
      <c r="DA424" s="3"/>
      <c r="DB424" s="3"/>
      <c r="DC424" s="3"/>
      <c r="DD424" s="3"/>
      <c r="DE424" s="3"/>
      <c r="DF424" s="3"/>
      <c r="DG424" s="3"/>
      <c r="DH424" s="3"/>
      <c r="DI424" s="3"/>
      <c r="DJ424" s="3"/>
      <c r="DK424" s="3"/>
      <c r="DL424" s="3"/>
      <c r="DM424" s="3"/>
      <c r="DN424" s="3"/>
      <c r="DO424" s="3"/>
      <c r="DP424" s="3"/>
      <c r="DQ424" s="3"/>
      <c r="DR424" s="3"/>
      <c r="DS424" s="3"/>
      <c r="DT424" s="3"/>
      <c r="DU424" s="3"/>
      <c r="DV424" s="3"/>
      <c r="DW424" s="3"/>
      <c r="DX424" s="3"/>
      <c r="DY424" s="3"/>
      <c r="DZ424" s="3"/>
      <c r="EA424" s="3"/>
      <c r="EB424" s="3"/>
      <c r="EC424" s="3"/>
      <c r="ED424" s="3"/>
      <c r="EE424" s="3"/>
      <c r="EF424" s="3"/>
      <c r="EG424" s="3"/>
      <c r="EH424" s="3"/>
      <c r="EI424" s="3"/>
      <c r="EJ424" s="3"/>
      <c r="EK424" s="3"/>
      <c r="EL424" s="3"/>
      <c r="EM424" s="3"/>
      <c r="EN424" s="3"/>
      <c r="EO424" s="3"/>
      <c r="EP424" s="3"/>
      <c r="EQ424" s="3"/>
      <c r="ER424" s="3"/>
      <c r="ES424" s="3"/>
      <c r="ET424" s="3"/>
      <c r="EU424" s="3"/>
      <c r="EV424" s="3"/>
      <c r="EW424" s="3"/>
      <c r="EX424" s="3"/>
      <c r="EY424" s="3"/>
      <c r="EZ424" s="3"/>
      <c r="FA424" s="3"/>
      <c r="FB424" s="3"/>
      <c r="FC424" s="3"/>
      <c r="FD424" s="3"/>
      <c r="FE424" s="3"/>
      <c r="FF424" s="3"/>
      <c r="FG424" s="2"/>
      <c r="FH424" s="41"/>
      <c r="FI424" s="4"/>
      <c r="FJ424" s="4"/>
      <c r="FK424" s="4"/>
      <c r="FL424" s="4"/>
      <c r="FM424" s="4"/>
      <c r="FN424" s="4"/>
      <c r="FO424" s="4"/>
      <c r="FP424" s="13"/>
    </row>
    <row r="425" spans="1:172" s="5" customFormat="1" x14ac:dyDescent="0.25">
      <c r="A425" s="27"/>
      <c r="B425" s="27"/>
      <c r="C425" s="44"/>
      <c r="D425" s="285"/>
      <c r="E425" s="285"/>
      <c r="F425" s="285"/>
      <c r="G425" s="285"/>
      <c r="H425" s="285"/>
      <c r="I425" s="285"/>
      <c r="J425" s="285"/>
      <c r="K425" s="285"/>
      <c r="L425" s="285"/>
      <c r="M425" s="285"/>
      <c r="N425" s="285"/>
      <c r="O425" s="285"/>
      <c r="P425" s="285"/>
      <c r="Q425" s="285"/>
      <c r="R425" s="285"/>
      <c r="S425" s="285"/>
      <c r="T425" s="93"/>
      <c r="U425" s="3"/>
      <c r="V425" s="3"/>
      <c r="W425" s="3"/>
      <c r="X425" s="3"/>
      <c r="Y425" s="72"/>
      <c r="Z425" s="72"/>
      <c r="AA425" s="72"/>
      <c r="AB425" s="72"/>
      <c r="AC425" s="44"/>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c r="BM425" s="3"/>
      <c r="BN425" s="3"/>
      <c r="BO425" s="3"/>
      <c r="BP425" s="3"/>
      <c r="BQ425" s="3"/>
      <c r="BR425" s="3"/>
      <c r="BS425" s="3"/>
      <c r="BT425" s="3"/>
      <c r="BU425" s="3"/>
      <c r="BV425" s="3"/>
      <c r="BW425" s="3"/>
      <c r="BX425" s="3"/>
      <c r="BY425" s="3"/>
      <c r="BZ425" s="3"/>
      <c r="CA425" s="3"/>
      <c r="CB425" s="3"/>
      <c r="CC425" s="3"/>
      <c r="CD425" s="3"/>
      <c r="CE425" s="3"/>
      <c r="CF425" s="3"/>
      <c r="CG425" s="3"/>
      <c r="CH425" s="3"/>
      <c r="CI425" s="3"/>
      <c r="CJ425" s="3"/>
      <c r="CK425" s="3"/>
      <c r="CL425" s="3"/>
      <c r="CM425" s="3"/>
      <c r="CN425" s="3"/>
      <c r="CO425" s="3"/>
      <c r="CP425" s="3"/>
      <c r="CQ425" s="3"/>
      <c r="CR425" s="3"/>
      <c r="CS425" s="3"/>
      <c r="CT425" s="3"/>
      <c r="CU425" s="3"/>
      <c r="CV425" s="3"/>
      <c r="CW425" s="3"/>
      <c r="CX425" s="3"/>
      <c r="CY425" s="3"/>
      <c r="CZ425" s="3"/>
      <c r="DA425" s="3"/>
      <c r="DB425" s="3"/>
      <c r="DC425" s="3"/>
      <c r="DD425" s="3"/>
      <c r="DE425" s="3"/>
      <c r="DF425" s="3"/>
      <c r="DG425" s="3"/>
      <c r="DH425" s="3"/>
      <c r="DI425" s="3"/>
      <c r="DJ425" s="3"/>
      <c r="DK425" s="3"/>
      <c r="DL425" s="3"/>
      <c r="DM425" s="3"/>
      <c r="DN425" s="3"/>
      <c r="DO425" s="3"/>
      <c r="DP425" s="3"/>
      <c r="DQ425" s="3"/>
      <c r="DR425" s="3"/>
      <c r="DS425" s="3"/>
      <c r="DT425" s="3"/>
      <c r="DU425" s="3"/>
      <c r="DV425" s="3"/>
      <c r="DW425" s="3"/>
      <c r="DX425" s="3"/>
      <c r="DY425" s="3"/>
      <c r="DZ425" s="3"/>
      <c r="EA425" s="3"/>
      <c r="EB425" s="3"/>
      <c r="EC425" s="3"/>
      <c r="ED425" s="3"/>
      <c r="EE425" s="3"/>
      <c r="EF425" s="3"/>
      <c r="EG425" s="3"/>
      <c r="EH425" s="3"/>
      <c r="EI425" s="3"/>
      <c r="EJ425" s="3"/>
      <c r="EK425" s="3"/>
      <c r="EL425" s="3"/>
      <c r="EM425" s="3"/>
      <c r="EN425" s="3"/>
      <c r="EO425" s="3"/>
      <c r="EP425" s="3"/>
      <c r="EQ425" s="3"/>
      <c r="ER425" s="3"/>
      <c r="ES425" s="3"/>
      <c r="ET425" s="3"/>
      <c r="EU425" s="3"/>
      <c r="EV425" s="3"/>
      <c r="EW425" s="3"/>
      <c r="EX425" s="3"/>
      <c r="EY425" s="3"/>
      <c r="EZ425" s="3"/>
      <c r="FA425" s="3"/>
      <c r="FB425" s="3"/>
      <c r="FC425" s="3"/>
      <c r="FD425" s="3"/>
      <c r="FE425" s="3"/>
      <c r="FF425" s="3"/>
      <c r="FG425" s="2"/>
      <c r="FH425" s="41"/>
      <c r="FI425" s="4"/>
      <c r="FJ425" s="4"/>
      <c r="FK425" s="4"/>
      <c r="FL425" s="4"/>
      <c r="FM425" s="4"/>
      <c r="FN425" s="4"/>
      <c r="FO425" s="4"/>
      <c r="FP425" s="13"/>
    </row>
    <row r="426" spans="1:172" s="5" customFormat="1" x14ac:dyDescent="0.25">
      <c r="A426" s="27"/>
      <c r="B426" s="27"/>
      <c r="C426" s="44"/>
      <c r="D426" s="285"/>
      <c r="E426" s="285"/>
      <c r="F426" s="285"/>
      <c r="G426" s="285"/>
      <c r="H426" s="285"/>
      <c r="I426" s="285"/>
      <c r="J426" s="285"/>
      <c r="K426" s="285"/>
      <c r="L426" s="285"/>
      <c r="M426" s="285"/>
      <c r="N426" s="285"/>
      <c r="O426" s="285"/>
      <c r="P426" s="285"/>
      <c r="Q426" s="285"/>
      <c r="R426" s="285"/>
      <c r="S426" s="285"/>
      <c r="T426" s="93"/>
      <c r="U426" s="3"/>
      <c r="V426" s="3"/>
      <c r="W426" s="3"/>
      <c r="X426" s="3"/>
      <c r="Y426" s="72"/>
      <c r="Z426" s="72"/>
      <c r="AA426" s="72"/>
      <c r="AB426" s="72"/>
      <c r="AC426" s="44"/>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c r="BM426" s="3"/>
      <c r="BN426" s="3"/>
      <c r="BO426" s="3"/>
      <c r="BP426" s="3"/>
      <c r="BQ426" s="3"/>
      <c r="BR426" s="3"/>
      <c r="BS426" s="3"/>
      <c r="BT426" s="3"/>
      <c r="BU426" s="3"/>
      <c r="BV426" s="3"/>
      <c r="BW426" s="3"/>
      <c r="BX426" s="3"/>
      <c r="BY426" s="3"/>
      <c r="BZ426" s="3"/>
      <c r="CA426" s="3"/>
      <c r="CB426" s="3"/>
      <c r="CC426" s="3"/>
      <c r="CD426" s="3"/>
      <c r="CE426" s="3"/>
      <c r="CF426" s="3"/>
      <c r="CG426" s="3"/>
      <c r="CH426" s="3"/>
      <c r="CI426" s="3"/>
      <c r="CJ426" s="3"/>
      <c r="CK426" s="3"/>
      <c r="CL426" s="3"/>
      <c r="CM426" s="3"/>
      <c r="CN426" s="3"/>
      <c r="CO426" s="3"/>
      <c r="CP426" s="3"/>
      <c r="CQ426" s="3"/>
      <c r="CR426" s="3"/>
      <c r="CS426" s="3"/>
      <c r="CT426" s="3"/>
      <c r="CU426" s="3"/>
      <c r="CV426" s="3"/>
      <c r="CW426" s="3"/>
      <c r="CX426" s="3"/>
      <c r="CY426" s="3"/>
      <c r="CZ426" s="3"/>
      <c r="DA426" s="3"/>
      <c r="DB426" s="3"/>
      <c r="DC426" s="3"/>
      <c r="DD426" s="3"/>
      <c r="DE426" s="3"/>
      <c r="DF426" s="3"/>
      <c r="DG426" s="3"/>
      <c r="DH426" s="3"/>
      <c r="DI426" s="3"/>
      <c r="DJ426" s="3"/>
      <c r="DK426" s="3"/>
      <c r="DL426" s="3"/>
      <c r="DM426" s="3"/>
      <c r="DN426" s="3"/>
      <c r="DO426" s="3"/>
      <c r="DP426" s="3"/>
      <c r="DQ426" s="3"/>
      <c r="DR426" s="3"/>
      <c r="DS426" s="3"/>
      <c r="DT426" s="3"/>
      <c r="DU426" s="3"/>
      <c r="DV426" s="3"/>
      <c r="DW426" s="3"/>
      <c r="DX426" s="3"/>
      <c r="DY426" s="3"/>
      <c r="DZ426" s="3"/>
      <c r="EA426" s="3"/>
      <c r="EB426" s="3"/>
      <c r="EC426" s="3"/>
      <c r="ED426" s="3"/>
      <c r="EE426" s="3"/>
      <c r="EF426" s="3"/>
      <c r="EG426" s="3"/>
      <c r="EH426" s="3"/>
      <c r="EI426" s="3"/>
      <c r="EJ426" s="3"/>
      <c r="EK426" s="3"/>
      <c r="EL426" s="3"/>
      <c r="EM426" s="3"/>
      <c r="EN426" s="3"/>
      <c r="EO426" s="3"/>
      <c r="EP426" s="3"/>
      <c r="EQ426" s="3"/>
      <c r="ER426" s="3"/>
      <c r="ES426" s="3"/>
      <c r="ET426" s="3"/>
      <c r="EU426" s="3"/>
      <c r="EV426" s="3"/>
      <c r="EW426" s="3"/>
      <c r="EX426" s="3"/>
      <c r="EY426" s="3"/>
      <c r="EZ426" s="3"/>
      <c r="FA426" s="3"/>
      <c r="FB426" s="3"/>
      <c r="FC426" s="3"/>
      <c r="FD426" s="3"/>
      <c r="FE426" s="3"/>
      <c r="FF426" s="3"/>
      <c r="FG426" s="2"/>
      <c r="FH426" s="41"/>
      <c r="FI426" s="4"/>
      <c r="FJ426" s="4"/>
      <c r="FK426" s="4"/>
      <c r="FL426" s="4"/>
      <c r="FM426" s="4"/>
      <c r="FN426" s="4"/>
      <c r="FO426" s="4"/>
      <c r="FP426" s="13"/>
    </row>
    <row r="427" spans="1:172" s="5" customFormat="1" x14ac:dyDescent="0.25">
      <c r="A427" s="27"/>
      <c r="B427" s="27"/>
      <c r="C427" s="44"/>
      <c r="D427" s="285"/>
      <c r="E427" s="285"/>
      <c r="F427" s="285"/>
      <c r="G427" s="285"/>
      <c r="H427" s="285"/>
      <c r="I427" s="285"/>
      <c r="J427" s="285"/>
      <c r="K427" s="285"/>
      <c r="L427" s="285"/>
      <c r="M427" s="285"/>
      <c r="N427" s="285"/>
      <c r="O427" s="285"/>
      <c r="P427" s="285"/>
      <c r="Q427" s="285"/>
      <c r="R427" s="285"/>
      <c r="S427" s="285"/>
      <c r="T427" s="93"/>
      <c r="U427" s="3"/>
      <c r="V427" s="3"/>
      <c r="W427" s="3"/>
      <c r="X427" s="3"/>
      <c r="Y427" s="72"/>
      <c r="Z427" s="72"/>
      <c r="AA427" s="72"/>
      <c r="AB427" s="72"/>
      <c r="AC427" s="44"/>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c r="BM427" s="3"/>
      <c r="BN427" s="3"/>
      <c r="BO427" s="3"/>
      <c r="BP427" s="3"/>
      <c r="BQ427" s="3"/>
      <c r="BR427" s="3"/>
      <c r="BS427" s="3"/>
      <c r="BT427" s="3"/>
      <c r="BU427" s="3"/>
      <c r="BV427" s="3"/>
      <c r="BW427" s="3"/>
      <c r="BX427" s="3"/>
      <c r="BY427" s="3"/>
      <c r="BZ427" s="3"/>
      <c r="CA427" s="3"/>
      <c r="CB427" s="3"/>
      <c r="CC427" s="3"/>
      <c r="CD427" s="3"/>
      <c r="CE427" s="3"/>
      <c r="CF427" s="3"/>
      <c r="CG427" s="3"/>
      <c r="CH427" s="3"/>
      <c r="CI427" s="3"/>
      <c r="CJ427" s="3"/>
      <c r="CK427" s="3"/>
      <c r="CL427" s="3"/>
      <c r="CM427" s="3"/>
      <c r="CN427" s="3"/>
      <c r="CO427" s="3"/>
      <c r="CP427" s="3"/>
      <c r="CQ427" s="3"/>
      <c r="CR427" s="3"/>
      <c r="CS427" s="3"/>
      <c r="CT427" s="3"/>
      <c r="CU427" s="3"/>
      <c r="CV427" s="3"/>
      <c r="CW427" s="3"/>
      <c r="CX427" s="3"/>
      <c r="CY427" s="3"/>
      <c r="CZ427" s="3"/>
      <c r="DA427" s="3"/>
      <c r="DB427" s="3"/>
      <c r="DC427" s="3"/>
      <c r="DD427" s="3"/>
      <c r="DE427" s="3"/>
      <c r="DF427" s="3"/>
      <c r="DG427" s="3"/>
      <c r="DH427" s="3"/>
      <c r="DI427" s="3"/>
      <c r="DJ427" s="3"/>
      <c r="DK427" s="3"/>
      <c r="DL427" s="3"/>
      <c r="DM427" s="3"/>
      <c r="DN427" s="3"/>
      <c r="DO427" s="3"/>
      <c r="DP427" s="3"/>
      <c r="DQ427" s="3"/>
      <c r="DR427" s="3"/>
      <c r="DS427" s="3"/>
      <c r="DT427" s="3"/>
      <c r="DU427" s="3"/>
      <c r="DV427" s="3"/>
      <c r="DW427" s="3"/>
      <c r="DX427" s="3"/>
      <c r="DY427" s="3"/>
      <c r="DZ427" s="3"/>
      <c r="EA427" s="3"/>
      <c r="EB427" s="3"/>
      <c r="EC427" s="3"/>
      <c r="ED427" s="3"/>
      <c r="EE427" s="3"/>
      <c r="EF427" s="3"/>
      <c r="EG427" s="3"/>
      <c r="EH427" s="3"/>
      <c r="EI427" s="3"/>
      <c r="EJ427" s="3"/>
      <c r="EK427" s="3"/>
      <c r="EL427" s="3"/>
      <c r="EM427" s="3"/>
      <c r="EN427" s="3"/>
      <c r="EO427" s="3"/>
      <c r="EP427" s="3"/>
      <c r="EQ427" s="3"/>
      <c r="ER427" s="3"/>
      <c r="ES427" s="3"/>
      <c r="ET427" s="3"/>
      <c r="EU427" s="3"/>
      <c r="EV427" s="3"/>
      <c r="EW427" s="3"/>
      <c r="EX427" s="3"/>
      <c r="EY427" s="3"/>
      <c r="EZ427" s="3"/>
      <c r="FA427" s="3"/>
      <c r="FB427" s="3"/>
      <c r="FC427" s="3"/>
      <c r="FD427" s="3"/>
      <c r="FE427" s="3"/>
      <c r="FF427" s="3"/>
      <c r="FG427" s="2"/>
      <c r="FH427" s="41"/>
      <c r="FI427" s="4"/>
      <c r="FJ427" s="4"/>
      <c r="FK427" s="4"/>
      <c r="FL427" s="4"/>
      <c r="FM427" s="4"/>
      <c r="FN427" s="4"/>
      <c r="FO427" s="4"/>
      <c r="FP427" s="13"/>
    </row>
    <row r="428" spans="1:172" s="5" customFormat="1" x14ac:dyDescent="0.25">
      <c r="A428" s="27"/>
      <c r="B428" s="27"/>
      <c r="C428" s="44"/>
      <c r="D428" s="285"/>
      <c r="E428" s="285"/>
      <c r="F428" s="285"/>
      <c r="G428" s="285"/>
      <c r="H428" s="285"/>
      <c r="I428" s="285"/>
      <c r="J428" s="285"/>
      <c r="K428" s="285"/>
      <c r="L428" s="285"/>
      <c r="M428" s="285"/>
      <c r="N428" s="285"/>
      <c r="O428" s="285"/>
      <c r="P428" s="285"/>
      <c r="Q428" s="285"/>
      <c r="R428" s="285"/>
      <c r="S428" s="285"/>
      <c r="T428" s="93"/>
      <c r="U428" s="3"/>
      <c r="V428" s="3"/>
      <c r="W428" s="3"/>
      <c r="X428" s="3"/>
      <c r="Y428" s="72"/>
      <c r="Z428" s="72"/>
      <c r="AA428" s="72"/>
      <c r="AB428" s="72"/>
      <c r="AC428" s="44"/>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c r="BM428" s="3"/>
      <c r="BN428" s="3"/>
      <c r="BO428" s="3"/>
      <c r="BP428" s="3"/>
      <c r="BQ428" s="3"/>
      <c r="BR428" s="3"/>
      <c r="BS428" s="3"/>
      <c r="BT428" s="3"/>
      <c r="BU428" s="3"/>
      <c r="BV428" s="3"/>
      <c r="BW428" s="3"/>
      <c r="BX428" s="3"/>
      <c r="BY428" s="3"/>
      <c r="BZ428" s="3"/>
      <c r="CA428" s="3"/>
      <c r="CB428" s="3"/>
      <c r="CC428" s="3"/>
      <c r="CD428" s="3"/>
      <c r="CE428" s="3"/>
      <c r="CF428" s="3"/>
      <c r="CG428" s="3"/>
      <c r="CH428" s="3"/>
      <c r="CI428" s="3"/>
      <c r="CJ428" s="3"/>
      <c r="CK428" s="3"/>
      <c r="CL428" s="3"/>
      <c r="CM428" s="3"/>
      <c r="CN428" s="3"/>
      <c r="CO428" s="3"/>
      <c r="CP428" s="3"/>
      <c r="CQ428" s="3"/>
      <c r="CR428" s="3"/>
      <c r="CS428" s="3"/>
      <c r="CT428" s="3"/>
      <c r="CU428" s="3"/>
      <c r="CV428" s="3"/>
      <c r="CW428" s="3"/>
      <c r="CX428" s="3"/>
      <c r="CY428" s="3"/>
      <c r="CZ428" s="3"/>
      <c r="DA428" s="3"/>
      <c r="DB428" s="3"/>
      <c r="DC428" s="3"/>
      <c r="DD428" s="3"/>
      <c r="DE428" s="3"/>
      <c r="DF428" s="3"/>
      <c r="DG428" s="3"/>
      <c r="DH428" s="3"/>
      <c r="DI428" s="3"/>
      <c r="DJ428" s="3"/>
      <c r="DK428" s="3"/>
      <c r="DL428" s="3"/>
      <c r="DM428" s="3"/>
      <c r="DN428" s="3"/>
      <c r="DO428" s="3"/>
      <c r="DP428" s="3"/>
      <c r="DQ428" s="3"/>
      <c r="DR428" s="3"/>
      <c r="DS428" s="3"/>
      <c r="DT428" s="3"/>
      <c r="DU428" s="3"/>
      <c r="DV428" s="3"/>
      <c r="DW428" s="3"/>
      <c r="DX428" s="3"/>
      <c r="DY428" s="3"/>
      <c r="DZ428" s="3"/>
      <c r="EA428" s="3"/>
      <c r="EB428" s="3"/>
      <c r="EC428" s="3"/>
      <c r="ED428" s="3"/>
      <c r="EE428" s="3"/>
      <c r="EF428" s="3"/>
      <c r="EG428" s="3"/>
      <c r="EH428" s="3"/>
      <c r="EI428" s="3"/>
      <c r="EJ428" s="3"/>
      <c r="EK428" s="3"/>
      <c r="EL428" s="3"/>
      <c r="EM428" s="3"/>
      <c r="EN428" s="3"/>
      <c r="EO428" s="3"/>
      <c r="EP428" s="3"/>
      <c r="EQ428" s="3"/>
      <c r="ER428" s="3"/>
      <c r="ES428" s="3"/>
      <c r="ET428" s="3"/>
      <c r="EU428" s="3"/>
      <c r="EV428" s="3"/>
      <c r="EW428" s="3"/>
      <c r="EX428" s="3"/>
      <c r="EY428" s="3"/>
      <c r="EZ428" s="3"/>
      <c r="FA428" s="3"/>
      <c r="FB428" s="3"/>
      <c r="FC428" s="3"/>
      <c r="FD428" s="3"/>
      <c r="FE428" s="3"/>
      <c r="FF428" s="3"/>
      <c r="FG428" s="2"/>
      <c r="FH428" s="41"/>
      <c r="FI428" s="4"/>
      <c r="FJ428" s="4"/>
      <c r="FK428" s="4"/>
      <c r="FL428" s="4"/>
      <c r="FM428" s="4"/>
      <c r="FN428" s="4"/>
      <c r="FO428" s="4"/>
      <c r="FP428" s="13"/>
    </row>
    <row r="429" spans="1:172" s="5" customFormat="1" x14ac:dyDescent="0.25">
      <c r="A429" s="27"/>
      <c r="B429" s="27"/>
      <c r="C429" s="44"/>
      <c r="D429" s="285"/>
      <c r="E429" s="285"/>
      <c r="F429" s="285"/>
      <c r="G429" s="285"/>
      <c r="H429" s="285"/>
      <c r="I429" s="285"/>
      <c r="J429" s="285"/>
      <c r="K429" s="285"/>
      <c r="L429" s="285"/>
      <c r="M429" s="285"/>
      <c r="N429" s="285"/>
      <c r="O429" s="285"/>
      <c r="P429" s="285"/>
      <c r="Q429" s="285"/>
      <c r="R429" s="285"/>
      <c r="S429" s="285"/>
      <c r="T429" s="93"/>
      <c r="U429" s="3"/>
      <c r="V429" s="3"/>
      <c r="W429" s="3"/>
      <c r="X429" s="3"/>
      <c r="Y429" s="72"/>
      <c r="Z429" s="72"/>
      <c r="AA429" s="72"/>
      <c r="AB429" s="72"/>
      <c r="AC429" s="44"/>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c r="BM429" s="3"/>
      <c r="BN429" s="3"/>
      <c r="BO429" s="3"/>
      <c r="BP429" s="3"/>
      <c r="BQ429" s="3"/>
      <c r="BR429" s="3"/>
      <c r="BS429" s="3"/>
      <c r="BT429" s="3"/>
      <c r="BU429" s="3"/>
      <c r="BV429" s="3"/>
      <c r="BW429" s="3"/>
      <c r="BX429" s="3"/>
      <c r="BY429" s="3"/>
      <c r="BZ429" s="3"/>
      <c r="CA429" s="3"/>
      <c r="CB429" s="3"/>
      <c r="CC429" s="3"/>
      <c r="CD429" s="3"/>
      <c r="CE429" s="3"/>
      <c r="CF429" s="3"/>
      <c r="CG429" s="3"/>
      <c r="CH429" s="3"/>
      <c r="CI429" s="3"/>
      <c r="CJ429" s="3"/>
      <c r="CK429" s="3"/>
      <c r="CL429" s="3"/>
      <c r="CM429" s="3"/>
      <c r="CN429" s="3"/>
      <c r="CO429" s="3"/>
      <c r="CP429" s="3"/>
      <c r="CQ429" s="3"/>
      <c r="CR429" s="3"/>
      <c r="CS429" s="3"/>
      <c r="CT429" s="3"/>
      <c r="CU429" s="3"/>
      <c r="CV429" s="3"/>
      <c r="CW429" s="3"/>
      <c r="CX429" s="3"/>
      <c r="CY429" s="3"/>
      <c r="CZ429" s="3"/>
      <c r="DA429" s="3"/>
      <c r="DB429" s="3"/>
      <c r="DC429" s="3"/>
      <c r="DD429" s="3"/>
      <c r="DE429" s="3"/>
      <c r="DF429" s="3"/>
      <c r="DG429" s="3"/>
      <c r="DH429" s="3"/>
      <c r="DI429" s="3"/>
      <c r="DJ429" s="3"/>
      <c r="DK429" s="3"/>
      <c r="DL429" s="3"/>
      <c r="DM429" s="3"/>
      <c r="DN429" s="3"/>
      <c r="DO429" s="3"/>
      <c r="DP429" s="3"/>
      <c r="DQ429" s="3"/>
      <c r="DR429" s="3"/>
      <c r="DS429" s="3"/>
      <c r="DT429" s="3"/>
      <c r="DU429" s="3"/>
      <c r="DV429" s="3"/>
      <c r="DW429" s="3"/>
      <c r="DX429" s="3"/>
      <c r="DY429" s="3"/>
      <c r="DZ429" s="3"/>
      <c r="EA429" s="3"/>
      <c r="EB429" s="3"/>
      <c r="EC429" s="3"/>
      <c r="ED429" s="3"/>
      <c r="EE429" s="3"/>
      <c r="EF429" s="3"/>
      <c r="EG429" s="3"/>
      <c r="EH429" s="3"/>
      <c r="EI429" s="3"/>
      <c r="EJ429" s="3"/>
      <c r="EK429" s="3"/>
      <c r="EL429" s="3"/>
      <c r="EM429" s="3"/>
      <c r="EN429" s="3"/>
      <c r="EO429" s="3"/>
      <c r="EP429" s="3"/>
      <c r="EQ429" s="3"/>
      <c r="ER429" s="3"/>
      <c r="ES429" s="3"/>
      <c r="ET429" s="3"/>
      <c r="EU429" s="3"/>
      <c r="EV429" s="3"/>
      <c r="EW429" s="3"/>
      <c r="EX429" s="3"/>
      <c r="EY429" s="3"/>
      <c r="EZ429" s="3"/>
      <c r="FA429" s="3"/>
      <c r="FB429" s="3"/>
      <c r="FC429" s="3"/>
      <c r="FD429" s="3"/>
      <c r="FE429" s="3"/>
      <c r="FF429" s="3"/>
      <c r="FG429" s="2"/>
      <c r="FH429" s="41"/>
      <c r="FI429" s="4"/>
      <c r="FJ429" s="4"/>
      <c r="FK429" s="4"/>
      <c r="FL429" s="4"/>
      <c r="FM429" s="4"/>
      <c r="FN429" s="4"/>
      <c r="FO429" s="4"/>
      <c r="FP429" s="13"/>
    </row>
    <row r="430" spans="1:172" s="5" customFormat="1" x14ac:dyDescent="0.25">
      <c r="A430" s="27"/>
      <c r="B430" s="27"/>
      <c r="C430" s="44"/>
      <c r="D430" s="285"/>
      <c r="E430" s="285"/>
      <c r="F430" s="285"/>
      <c r="G430" s="285"/>
      <c r="H430" s="285"/>
      <c r="I430" s="285"/>
      <c r="J430" s="285"/>
      <c r="K430" s="285"/>
      <c r="L430" s="285"/>
      <c r="M430" s="285"/>
      <c r="N430" s="285"/>
      <c r="O430" s="285"/>
      <c r="P430" s="285"/>
      <c r="Q430" s="285"/>
      <c r="R430" s="285"/>
      <c r="S430" s="285"/>
      <c r="T430" s="93"/>
      <c r="U430" s="3"/>
      <c r="V430" s="3"/>
      <c r="W430" s="3"/>
      <c r="X430" s="3"/>
      <c r="Y430" s="72"/>
      <c r="Z430" s="72"/>
      <c r="AA430" s="72"/>
      <c r="AB430" s="72"/>
      <c r="AC430" s="44"/>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c r="BM430" s="3"/>
      <c r="BN430" s="3"/>
      <c r="BO430" s="3"/>
      <c r="BP430" s="3"/>
      <c r="BQ430" s="3"/>
      <c r="BR430" s="3"/>
      <c r="BS430" s="3"/>
      <c r="BT430" s="3"/>
      <c r="BU430" s="3"/>
      <c r="BV430" s="3"/>
      <c r="BW430" s="3"/>
      <c r="BX430" s="3"/>
      <c r="BY430" s="3"/>
      <c r="BZ430" s="3"/>
      <c r="CA430" s="3"/>
      <c r="CB430" s="3"/>
      <c r="CC430" s="3"/>
      <c r="CD430" s="3"/>
      <c r="CE430" s="3"/>
      <c r="CF430" s="3"/>
      <c r="CG430" s="3"/>
      <c r="CH430" s="3"/>
      <c r="CI430" s="3"/>
      <c r="CJ430" s="3"/>
      <c r="CK430" s="3"/>
      <c r="CL430" s="3"/>
      <c r="CM430" s="3"/>
      <c r="CN430" s="3"/>
      <c r="CO430" s="3"/>
      <c r="CP430" s="3"/>
      <c r="CQ430" s="3"/>
      <c r="CR430" s="3"/>
      <c r="CS430" s="3"/>
      <c r="CT430" s="3"/>
      <c r="CU430" s="3"/>
      <c r="CV430" s="3"/>
      <c r="CW430" s="3"/>
      <c r="CX430" s="3"/>
      <c r="CY430" s="3"/>
      <c r="CZ430" s="3"/>
      <c r="DA430" s="3"/>
      <c r="DB430" s="3"/>
      <c r="DC430" s="3"/>
      <c r="DD430" s="3"/>
      <c r="DE430" s="3"/>
      <c r="DF430" s="3"/>
      <c r="DG430" s="3"/>
      <c r="DH430" s="3"/>
      <c r="DI430" s="3"/>
      <c r="DJ430" s="3"/>
      <c r="DK430" s="3"/>
      <c r="DL430" s="3"/>
      <c r="DM430" s="3"/>
      <c r="DN430" s="3"/>
      <c r="DO430" s="3"/>
      <c r="DP430" s="3"/>
      <c r="DQ430" s="3"/>
      <c r="DR430" s="3"/>
      <c r="DS430" s="3"/>
      <c r="DT430" s="3"/>
      <c r="DU430" s="3"/>
      <c r="DV430" s="3"/>
      <c r="DW430" s="3"/>
      <c r="DX430" s="3"/>
      <c r="DY430" s="3"/>
      <c r="DZ430" s="3"/>
      <c r="EA430" s="3"/>
      <c r="EB430" s="3"/>
      <c r="EC430" s="3"/>
      <c r="ED430" s="3"/>
      <c r="EE430" s="3"/>
      <c r="EF430" s="3"/>
      <c r="EG430" s="3"/>
      <c r="EH430" s="3"/>
      <c r="EI430" s="3"/>
      <c r="EJ430" s="3"/>
      <c r="EK430" s="3"/>
      <c r="EL430" s="3"/>
      <c r="EM430" s="3"/>
      <c r="EN430" s="3"/>
      <c r="EO430" s="3"/>
      <c r="EP430" s="3"/>
      <c r="EQ430" s="3"/>
      <c r="ER430" s="3"/>
      <c r="ES430" s="3"/>
      <c r="ET430" s="3"/>
      <c r="EU430" s="3"/>
      <c r="EV430" s="3"/>
      <c r="EW430" s="3"/>
      <c r="EX430" s="3"/>
      <c r="EY430" s="3"/>
      <c r="EZ430" s="3"/>
      <c r="FA430" s="3"/>
      <c r="FB430" s="3"/>
      <c r="FC430" s="3"/>
      <c r="FD430" s="3"/>
      <c r="FE430" s="3"/>
      <c r="FF430" s="3"/>
      <c r="FG430" s="2"/>
      <c r="FH430" s="41"/>
      <c r="FI430" s="4"/>
      <c r="FJ430" s="4"/>
      <c r="FK430" s="4"/>
      <c r="FL430" s="4"/>
      <c r="FM430" s="4"/>
      <c r="FN430" s="4"/>
      <c r="FO430" s="4"/>
      <c r="FP430" s="13"/>
    </row>
    <row r="431" spans="1:172" s="5" customFormat="1" x14ac:dyDescent="0.25">
      <c r="A431" s="27"/>
      <c r="B431" s="27"/>
      <c r="C431" s="44"/>
      <c r="D431" s="285"/>
      <c r="E431" s="285"/>
      <c r="F431" s="285"/>
      <c r="G431" s="285"/>
      <c r="H431" s="285"/>
      <c r="I431" s="285"/>
      <c r="J431" s="285"/>
      <c r="K431" s="285"/>
      <c r="L431" s="285"/>
      <c r="M431" s="285"/>
      <c r="N431" s="285"/>
      <c r="O431" s="285"/>
      <c r="P431" s="285"/>
      <c r="Q431" s="285"/>
      <c r="R431" s="285"/>
      <c r="S431" s="285"/>
      <c r="T431" s="93"/>
      <c r="U431" s="3"/>
      <c r="V431" s="3"/>
      <c r="W431" s="3"/>
      <c r="X431" s="3"/>
      <c r="Y431" s="72"/>
      <c r="Z431" s="72"/>
      <c r="AA431" s="72"/>
      <c r="AB431" s="72"/>
      <c r="AC431" s="44"/>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c r="BM431" s="3"/>
      <c r="BN431" s="3"/>
      <c r="BO431" s="3"/>
      <c r="BP431" s="3"/>
      <c r="BQ431" s="3"/>
      <c r="BR431" s="3"/>
      <c r="BS431" s="3"/>
      <c r="BT431" s="3"/>
      <c r="BU431" s="3"/>
      <c r="BV431" s="3"/>
      <c r="BW431" s="3"/>
      <c r="BX431" s="3"/>
      <c r="BY431" s="3"/>
      <c r="BZ431" s="3"/>
      <c r="CA431" s="3"/>
      <c r="CB431" s="3"/>
      <c r="CC431" s="3"/>
      <c r="CD431" s="3"/>
      <c r="CE431" s="3"/>
      <c r="CF431" s="3"/>
      <c r="CG431" s="3"/>
      <c r="CH431" s="3"/>
      <c r="CI431" s="3"/>
      <c r="CJ431" s="3"/>
      <c r="CK431" s="3"/>
      <c r="CL431" s="3"/>
      <c r="CM431" s="3"/>
      <c r="CN431" s="3"/>
      <c r="CO431" s="3"/>
      <c r="CP431" s="3"/>
      <c r="CQ431" s="3"/>
      <c r="CR431" s="3"/>
      <c r="CS431" s="3"/>
      <c r="CT431" s="3"/>
      <c r="CU431" s="3"/>
      <c r="CV431" s="3"/>
      <c r="CW431" s="3"/>
      <c r="CX431" s="3"/>
      <c r="CY431" s="3"/>
      <c r="CZ431" s="3"/>
      <c r="DA431" s="3"/>
      <c r="DB431" s="3"/>
      <c r="DC431" s="3"/>
      <c r="DD431" s="3"/>
      <c r="DE431" s="3"/>
      <c r="DF431" s="3"/>
      <c r="DG431" s="3"/>
      <c r="DH431" s="3"/>
      <c r="DI431" s="3"/>
      <c r="DJ431" s="3"/>
      <c r="DK431" s="3"/>
      <c r="DL431" s="3"/>
      <c r="DM431" s="3"/>
      <c r="DN431" s="3"/>
      <c r="DO431" s="3"/>
      <c r="DP431" s="3"/>
      <c r="DQ431" s="3"/>
      <c r="DR431" s="3"/>
      <c r="DS431" s="3"/>
      <c r="DT431" s="3"/>
      <c r="DU431" s="3"/>
      <c r="DV431" s="3"/>
      <c r="DW431" s="3"/>
      <c r="DX431" s="3"/>
      <c r="DY431" s="3"/>
      <c r="DZ431" s="3"/>
      <c r="EA431" s="3"/>
      <c r="EB431" s="3"/>
      <c r="EC431" s="3"/>
      <c r="ED431" s="3"/>
      <c r="EE431" s="3"/>
      <c r="EF431" s="3"/>
      <c r="EG431" s="3"/>
      <c r="EH431" s="3"/>
      <c r="EI431" s="3"/>
      <c r="EJ431" s="3"/>
      <c r="EK431" s="3"/>
      <c r="EL431" s="3"/>
      <c r="EM431" s="3"/>
      <c r="EN431" s="3"/>
      <c r="EO431" s="3"/>
      <c r="EP431" s="3"/>
      <c r="EQ431" s="3"/>
      <c r="ER431" s="3"/>
      <c r="ES431" s="3"/>
      <c r="ET431" s="3"/>
      <c r="EU431" s="3"/>
      <c r="EV431" s="3"/>
      <c r="EW431" s="3"/>
      <c r="EX431" s="3"/>
      <c r="EY431" s="3"/>
      <c r="EZ431" s="3"/>
      <c r="FA431" s="3"/>
      <c r="FB431" s="3"/>
      <c r="FC431" s="3"/>
      <c r="FD431" s="3"/>
      <c r="FE431" s="3"/>
      <c r="FF431" s="3"/>
      <c r="FG431" s="2"/>
      <c r="FH431" s="41"/>
      <c r="FI431" s="4"/>
      <c r="FJ431" s="4"/>
      <c r="FK431" s="4"/>
      <c r="FL431" s="4"/>
      <c r="FM431" s="4"/>
      <c r="FN431" s="4"/>
      <c r="FO431" s="4"/>
      <c r="FP431" s="13"/>
    </row>
    <row r="432" spans="1:172" s="5" customFormat="1" x14ac:dyDescent="0.25">
      <c r="A432" s="27"/>
      <c r="B432" s="27"/>
      <c r="C432" s="44"/>
      <c r="D432" s="285"/>
      <c r="E432" s="285"/>
      <c r="F432" s="285"/>
      <c r="G432" s="285"/>
      <c r="H432" s="285"/>
      <c r="I432" s="285"/>
      <c r="J432" s="285"/>
      <c r="K432" s="285"/>
      <c r="L432" s="285"/>
      <c r="M432" s="285"/>
      <c r="N432" s="285"/>
      <c r="O432" s="285"/>
      <c r="P432" s="285"/>
      <c r="Q432" s="285"/>
      <c r="R432" s="285"/>
      <c r="S432" s="285"/>
      <c r="T432" s="93"/>
      <c r="U432" s="3"/>
      <c r="V432" s="3"/>
      <c r="W432" s="3"/>
      <c r="X432" s="3"/>
      <c r="Y432" s="72"/>
      <c r="Z432" s="72"/>
      <c r="AA432" s="72"/>
      <c r="AB432" s="72"/>
      <c r="AC432" s="44"/>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c r="BM432" s="3"/>
      <c r="BN432" s="3"/>
      <c r="BO432" s="3"/>
      <c r="BP432" s="3"/>
      <c r="BQ432" s="3"/>
      <c r="BR432" s="3"/>
      <c r="BS432" s="3"/>
      <c r="BT432" s="3"/>
      <c r="BU432" s="3"/>
      <c r="BV432" s="3"/>
      <c r="BW432" s="3"/>
      <c r="BX432" s="3"/>
      <c r="BY432" s="3"/>
      <c r="BZ432" s="3"/>
      <c r="CA432" s="3"/>
      <c r="CB432" s="3"/>
      <c r="CC432" s="3"/>
      <c r="CD432" s="3"/>
      <c r="CE432" s="3"/>
      <c r="CF432" s="3"/>
      <c r="CG432" s="3"/>
      <c r="CH432" s="3"/>
      <c r="CI432" s="3"/>
      <c r="CJ432" s="3"/>
      <c r="CK432" s="3"/>
      <c r="CL432" s="3"/>
      <c r="CM432" s="3"/>
      <c r="CN432" s="3"/>
      <c r="CO432" s="3"/>
      <c r="CP432" s="3"/>
      <c r="CQ432" s="3"/>
      <c r="CR432" s="3"/>
      <c r="CS432" s="3"/>
      <c r="CT432" s="3"/>
      <c r="CU432" s="3"/>
      <c r="CV432" s="3"/>
      <c r="CW432" s="3"/>
      <c r="CX432" s="3"/>
      <c r="CY432" s="3"/>
      <c r="CZ432" s="3"/>
      <c r="DA432" s="3"/>
      <c r="DB432" s="3"/>
      <c r="DC432" s="3"/>
      <c r="DD432" s="3"/>
      <c r="DE432" s="3"/>
      <c r="DF432" s="3"/>
      <c r="DG432" s="3"/>
      <c r="DH432" s="3"/>
      <c r="DI432" s="3"/>
      <c r="DJ432" s="3"/>
      <c r="DK432" s="3"/>
      <c r="DL432" s="3"/>
      <c r="DM432" s="3"/>
      <c r="DN432" s="3"/>
      <c r="DO432" s="3"/>
      <c r="DP432" s="3"/>
      <c r="DQ432" s="3"/>
      <c r="DR432" s="3"/>
      <c r="DS432" s="3"/>
      <c r="DT432" s="3"/>
      <c r="DU432" s="3"/>
      <c r="DV432" s="3"/>
      <c r="DW432" s="3"/>
      <c r="DX432" s="3"/>
      <c r="DY432" s="3"/>
      <c r="DZ432" s="3"/>
      <c r="EA432" s="3"/>
      <c r="EB432" s="3"/>
      <c r="EC432" s="3"/>
      <c r="ED432" s="3"/>
      <c r="EE432" s="3"/>
      <c r="EF432" s="3"/>
      <c r="EG432" s="3"/>
      <c r="EH432" s="3"/>
      <c r="EI432" s="3"/>
      <c r="EJ432" s="3"/>
      <c r="EK432" s="3"/>
      <c r="EL432" s="3"/>
      <c r="EM432" s="3"/>
      <c r="EN432" s="3"/>
      <c r="EO432" s="3"/>
      <c r="EP432" s="3"/>
      <c r="EQ432" s="3"/>
      <c r="ER432" s="3"/>
      <c r="ES432" s="3"/>
      <c r="ET432" s="3"/>
      <c r="EU432" s="3"/>
      <c r="EV432" s="3"/>
      <c r="EW432" s="3"/>
      <c r="EX432" s="3"/>
      <c r="EY432" s="3"/>
      <c r="EZ432" s="3"/>
      <c r="FA432" s="3"/>
      <c r="FB432" s="3"/>
      <c r="FC432" s="3"/>
      <c r="FD432" s="3"/>
      <c r="FE432" s="3"/>
      <c r="FF432" s="3"/>
      <c r="FG432" s="2"/>
      <c r="FH432" s="41"/>
      <c r="FI432" s="4"/>
      <c r="FJ432" s="4"/>
      <c r="FK432" s="4"/>
      <c r="FL432" s="4"/>
      <c r="FM432" s="4"/>
      <c r="FN432" s="4"/>
      <c r="FO432" s="4"/>
      <c r="FP432" s="13"/>
    </row>
    <row r="433" spans="1:172" s="5" customFormat="1" x14ac:dyDescent="0.25">
      <c r="A433" s="27"/>
      <c r="B433" s="27"/>
      <c r="C433" s="44"/>
      <c r="D433" s="285"/>
      <c r="E433" s="285"/>
      <c r="F433" s="285"/>
      <c r="G433" s="285"/>
      <c r="H433" s="285"/>
      <c r="I433" s="285"/>
      <c r="J433" s="285"/>
      <c r="K433" s="285"/>
      <c r="L433" s="285"/>
      <c r="M433" s="285"/>
      <c r="N433" s="285"/>
      <c r="O433" s="285"/>
      <c r="P433" s="285"/>
      <c r="Q433" s="285"/>
      <c r="R433" s="285"/>
      <c r="S433" s="285"/>
      <c r="T433" s="93"/>
      <c r="U433" s="3"/>
      <c r="V433" s="3"/>
      <c r="W433" s="3"/>
      <c r="X433" s="3"/>
      <c r="Y433" s="72"/>
      <c r="Z433" s="72"/>
      <c r="AA433" s="72"/>
      <c r="AB433" s="72"/>
      <c r="AC433" s="44"/>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c r="BM433" s="3"/>
      <c r="BN433" s="3"/>
      <c r="BO433" s="3"/>
      <c r="BP433" s="3"/>
      <c r="BQ433" s="3"/>
      <c r="BR433" s="3"/>
      <c r="BS433" s="3"/>
      <c r="BT433" s="3"/>
      <c r="BU433" s="3"/>
      <c r="BV433" s="3"/>
      <c r="BW433" s="3"/>
      <c r="BX433" s="3"/>
      <c r="BY433" s="3"/>
      <c r="BZ433" s="3"/>
      <c r="CA433" s="3"/>
      <c r="CB433" s="3"/>
      <c r="CC433" s="3"/>
      <c r="CD433" s="3"/>
      <c r="CE433" s="3"/>
      <c r="CF433" s="3"/>
      <c r="CG433" s="3"/>
      <c r="CH433" s="3"/>
      <c r="CI433" s="3"/>
      <c r="CJ433" s="3"/>
      <c r="CK433" s="3"/>
      <c r="CL433" s="3"/>
      <c r="CM433" s="3"/>
      <c r="CN433" s="3"/>
      <c r="CO433" s="3"/>
      <c r="CP433" s="3"/>
      <c r="CQ433" s="3"/>
      <c r="CR433" s="3"/>
      <c r="CS433" s="3"/>
      <c r="CT433" s="3"/>
      <c r="CU433" s="3"/>
      <c r="CV433" s="3"/>
      <c r="CW433" s="3"/>
      <c r="CX433" s="3"/>
      <c r="CY433" s="3"/>
      <c r="CZ433" s="3"/>
      <c r="DA433" s="3"/>
      <c r="DB433" s="3"/>
      <c r="DC433" s="3"/>
      <c r="DD433" s="3"/>
      <c r="DE433" s="3"/>
      <c r="DF433" s="3"/>
      <c r="DG433" s="3"/>
      <c r="DH433" s="3"/>
      <c r="DI433" s="3"/>
      <c r="DJ433" s="3"/>
      <c r="DK433" s="3"/>
      <c r="DL433" s="3"/>
      <c r="DM433" s="3"/>
      <c r="DN433" s="3"/>
      <c r="DO433" s="3"/>
      <c r="DP433" s="3"/>
      <c r="DQ433" s="3"/>
      <c r="DR433" s="3"/>
      <c r="DS433" s="3"/>
      <c r="DT433" s="3"/>
      <c r="DU433" s="3"/>
      <c r="DV433" s="3"/>
      <c r="DW433" s="3"/>
      <c r="DX433" s="3"/>
      <c r="DY433" s="3"/>
      <c r="DZ433" s="3"/>
      <c r="EA433" s="3"/>
      <c r="EB433" s="3"/>
      <c r="EC433" s="3"/>
      <c r="ED433" s="3"/>
      <c r="EE433" s="3"/>
      <c r="EF433" s="3"/>
      <c r="EG433" s="3"/>
      <c r="EH433" s="3"/>
      <c r="EI433" s="3"/>
      <c r="EJ433" s="3"/>
      <c r="EK433" s="3"/>
      <c r="EL433" s="3"/>
      <c r="EM433" s="3"/>
      <c r="EN433" s="3"/>
      <c r="EO433" s="3"/>
      <c r="EP433" s="3"/>
      <c r="EQ433" s="3"/>
      <c r="ER433" s="3"/>
      <c r="ES433" s="3"/>
      <c r="ET433" s="3"/>
      <c r="EU433" s="3"/>
      <c r="EV433" s="3"/>
      <c r="EW433" s="3"/>
      <c r="EX433" s="3"/>
      <c r="EY433" s="3"/>
      <c r="EZ433" s="3"/>
      <c r="FA433" s="3"/>
      <c r="FB433" s="3"/>
      <c r="FC433" s="3"/>
      <c r="FD433" s="3"/>
      <c r="FE433" s="3"/>
      <c r="FF433" s="3"/>
      <c r="FG433" s="2"/>
      <c r="FH433" s="41"/>
      <c r="FI433" s="4"/>
      <c r="FJ433" s="4"/>
      <c r="FK433" s="4"/>
      <c r="FL433" s="4"/>
      <c r="FM433" s="4"/>
      <c r="FN433" s="4"/>
      <c r="FO433" s="4"/>
      <c r="FP433" s="13"/>
    </row>
    <row r="434" spans="1:172" s="5" customFormat="1" x14ac:dyDescent="0.25">
      <c r="A434" s="27"/>
      <c r="B434" s="27"/>
      <c r="C434" s="44"/>
      <c r="D434" s="285"/>
      <c r="E434" s="285"/>
      <c r="F434" s="285"/>
      <c r="G434" s="285"/>
      <c r="H434" s="285"/>
      <c r="I434" s="285"/>
      <c r="J434" s="285"/>
      <c r="K434" s="285"/>
      <c r="L434" s="285"/>
      <c r="M434" s="285"/>
      <c r="N434" s="285"/>
      <c r="O434" s="285"/>
      <c r="P434" s="285"/>
      <c r="Q434" s="285"/>
      <c r="R434" s="285"/>
      <c r="S434" s="285"/>
      <c r="T434" s="93"/>
      <c r="U434" s="3"/>
      <c r="V434" s="3"/>
      <c r="W434" s="3"/>
      <c r="X434" s="3"/>
      <c r="Y434" s="72"/>
      <c r="Z434" s="72"/>
      <c r="AA434" s="72"/>
      <c r="AB434" s="72"/>
      <c r="AC434" s="44"/>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c r="BM434" s="3"/>
      <c r="BN434" s="3"/>
      <c r="BO434" s="3"/>
      <c r="BP434" s="3"/>
      <c r="BQ434" s="3"/>
      <c r="BR434" s="3"/>
      <c r="BS434" s="3"/>
      <c r="BT434" s="3"/>
      <c r="BU434" s="3"/>
      <c r="BV434" s="3"/>
      <c r="BW434" s="3"/>
      <c r="BX434" s="3"/>
      <c r="BY434" s="3"/>
      <c r="BZ434" s="3"/>
      <c r="CA434" s="3"/>
      <c r="CB434" s="3"/>
      <c r="CC434" s="3"/>
      <c r="CD434" s="3"/>
      <c r="CE434" s="3"/>
      <c r="CF434" s="3"/>
      <c r="CG434" s="3"/>
      <c r="CH434" s="3"/>
      <c r="CI434" s="3"/>
      <c r="CJ434" s="3"/>
      <c r="CK434" s="3"/>
      <c r="CL434" s="3"/>
      <c r="CM434" s="3"/>
      <c r="CN434" s="3"/>
      <c r="CO434" s="3"/>
      <c r="CP434" s="3"/>
      <c r="CQ434" s="3"/>
      <c r="CR434" s="3"/>
      <c r="CS434" s="3"/>
      <c r="CT434" s="3"/>
      <c r="CU434" s="3"/>
      <c r="CV434" s="3"/>
      <c r="CW434" s="3"/>
      <c r="CX434" s="3"/>
      <c r="CY434" s="3"/>
      <c r="CZ434" s="3"/>
      <c r="DA434" s="3"/>
      <c r="DB434" s="3"/>
      <c r="DC434" s="3"/>
      <c r="DD434" s="3"/>
      <c r="DE434" s="3"/>
      <c r="DF434" s="3"/>
      <c r="DG434" s="3"/>
      <c r="DH434" s="3"/>
      <c r="DI434" s="3"/>
      <c r="DJ434" s="3"/>
      <c r="DK434" s="3"/>
      <c r="DL434" s="3"/>
      <c r="DM434" s="3"/>
      <c r="DN434" s="3"/>
      <c r="DO434" s="3"/>
      <c r="DP434" s="3"/>
      <c r="DQ434" s="3"/>
      <c r="DR434" s="3"/>
      <c r="DS434" s="3"/>
      <c r="DT434" s="3"/>
      <c r="DU434" s="3"/>
      <c r="DV434" s="3"/>
      <c r="DW434" s="3"/>
      <c r="DX434" s="3"/>
      <c r="DY434" s="3"/>
      <c r="DZ434" s="3"/>
      <c r="EA434" s="3"/>
      <c r="EB434" s="3"/>
      <c r="EC434" s="3"/>
      <c r="ED434" s="3"/>
      <c r="EE434" s="3"/>
      <c r="EF434" s="3"/>
      <c r="EG434" s="3"/>
      <c r="EH434" s="3"/>
      <c r="EI434" s="3"/>
      <c r="EJ434" s="3"/>
      <c r="EK434" s="3"/>
      <c r="EL434" s="3"/>
      <c r="EM434" s="3"/>
      <c r="EN434" s="3"/>
      <c r="EO434" s="3"/>
      <c r="EP434" s="3"/>
      <c r="EQ434" s="3"/>
      <c r="ER434" s="3"/>
      <c r="ES434" s="3"/>
      <c r="ET434" s="3"/>
      <c r="EU434" s="3"/>
      <c r="EV434" s="3"/>
      <c r="EW434" s="3"/>
      <c r="EX434" s="3"/>
      <c r="EY434" s="3"/>
      <c r="EZ434" s="3"/>
      <c r="FA434" s="3"/>
      <c r="FB434" s="3"/>
      <c r="FC434" s="3"/>
      <c r="FD434" s="3"/>
      <c r="FE434" s="3"/>
      <c r="FF434" s="3"/>
      <c r="FG434" s="2"/>
      <c r="FH434" s="41"/>
      <c r="FI434" s="4"/>
      <c r="FJ434" s="4"/>
      <c r="FK434" s="4"/>
      <c r="FL434" s="4"/>
      <c r="FM434" s="4"/>
      <c r="FN434" s="4"/>
      <c r="FO434" s="4"/>
      <c r="FP434" s="13"/>
    </row>
    <row r="435" spans="1:172" s="5" customFormat="1" x14ac:dyDescent="0.25">
      <c r="A435" s="27"/>
      <c r="B435" s="27"/>
      <c r="C435" s="44"/>
      <c r="D435" s="285"/>
      <c r="E435" s="285"/>
      <c r="F435" s="285"/>
      <c r="G435" s="285"/>
      <c r="H435" s="285"/>
      <c r="I435" s="285"/>
      <c r="J435" s="285"/>
      <c r="K435" s="285"/>
      <c r="L435" s="285"/>
      <c r="M435" s="285"/>
      <c r="N435" s="285"/>
      <c r="O435" s="285"/>
      <c r="P435" s="285"/>
      <c r="Q435" s="285"/>
      <c r="R435" s="285"/>
      <c r="S435" s="285"/>
      <c r="T435" s="93"/>
      <c r="U435" s="3"/>
      <c r="V435" s="3"/>
      <c r="W435" s="3"/>
      <c r="X435" s="3"/>
      <c r="Y435" s="72"/>
      <c r="Z435" s="72"/>
      <c r="AA435" s="72"/>
      <c r="AB435" s="72"/>
      <c r="AC435" s="44"/>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c r="BM435" s="3"/>
      <c r="BN435" s="3"/>
      <c r="BO435" s="3"/>
      <c r="BP435" s="3"/>
      <c r="BQ435" s="3"/>
      <c r="BR435" s="3"/>
      <c r="BS435" s="3"/>
      <c r="BT435" s="3"/>
      <c r="BU435" s="3"/>
      <c r="BV435" s="3"/>
      <c r="BW435" s="3"/>
      <c r="BX435" s="3"/>
      <c r="BY435" s="3"/>
      <c r="BZ435" s="3"/>
      <c r="CA435" s="3"/>
      <c r="CB435" s="3"/>
      <c r="CC435" s="3"/>
      <c r="CD435" s="3"/>
      <c r="CE435" s="3"/>
      <c r="CF435" s="3"/>
      <c r="CG435" s="3"/>
      <c r="CH435" s="3"/>
      <c r="CI435" s="3"/>
      <c r="CJ435" s="3"/>
      <c r="CK435" s="3"/>
      <c r="CL435" s="3"/>
      <c r="CM435" s="3"/>
      <c r="CN435" s="3"/>
      <c r="CO435" s="3"/>
      <c r="CP435" s="3"/>
      <c r="CQ435" s="3"/>
      <c r="CR435" s="3"/>
      <c r="CS435" s="3"/>
      <c r="CT435" s="3"/>
      <c r="CU435" s="3"/>
      <c r="CV435" s="3"/>
      <c r="CW435" s="3"/>
      <c r="CX435" s="3"/>
      <c r="CY435" s="3"/>
      <c r="CZ435" s="3"/>
      <c r="DA435" s="3"/>
      <c r="DB435" s="3"/>
      <c r="DC435" s="3"/>
      <c r="DD435" s="3"/>
      <c r="DE435" s="3"/>
      <c r="DF435" s="3"/>
      <c r="DG435" s="3"/>
      <c r="DH435" s="3"/>
      <c r="DI435" s="3"/>
      <c r="DJ435" s="3"/>
      <c r="DK435" s="3"/>
      <c r="DL435" s="3"/>
      <c r="DM435" s="3"/>
      <c r="DN435" s="3"/>
      <c r="DO435" s="3"/>
      <c r="DP435" s="3"/>
      <c r="DQ435" s="3"/>
      <c r="DR435" s="3"/>
      <c r="DS435" s="3"/>
      <c r="DT435" s="3"/>
      <c r="DU435" s="3"/>
      <c r="DV435" s="3"/>
      <c r="DW435" s="3"/>
      <c r="DX435" s="3"/>
      <c r="DY435" s="3"/>
      <c r="DZ435" s="3"/>
      <c r="EA435" s="3"/>
      <c r="EB435" s="3"/>
      <c r="EC435" s="3"/>
      <c r="ED435" s="3"/>
      <c r="EE435" s="3"/>
      <c r="EF435" s="3"/>
      <c r="EG435" s="3"/>
      <c r="EH435" s="3"/>
      <c r="EI435" s="3"/>
      <c r="EJ435" s="3"/>
      <c r="EK435" s="3"/>
      <c r="EL435" s="3"/>
      <c r="EM435" s="3"/>
      <c r="EN435" s="3"/>
      <c r="EO435" s="3"/>
      <c r="EP435" s="3"/>
      <c r="EQ435" s="3"/>
      <c r="ER435" s="3"/>
      <c r="ES435" s="3"/>
      <c r="ET435" s="3"/>
      <c r="EU435" s="3"/>
      <c r="EV435" s="3"/>
      <c r="EW435" s="3"/>
      <c r="EX435" s="3"/>
      <c r="EY435" s="3"/>
      <c r="EZ435" s="3"/>
      <c r="FA435" s="3"/>
      <c r="FB435" s="3"/>
      <c r="FC435" s="3"/>
      <c r="FD435" s="3"/>
      <c r="FE435" s="3"/>
      <c r="FF435" s="3"/>
      <c r="FG435" s="2"/>
      <c r="FH435" s="41"/>
      <c r="FI435" s="4"/>
      <c r="FJ435" s="4"/>
      <c r="FK435" s="4"/>
      <c r="FL435" s="4"/>
      <c r="FM435" s="4"/>
      <c r="FN435" s="4"/>
      <c r="FO435" s="4"/>
      <c r="FP435" s="13"/>
    </row>
    <row r="436" spans="1:172" s="5" customFormat="1" x14ac:dyDescent="0.25">
      <c r="A436" s="27"/>
      <c r="B436" s="27"/>
      <c r="C436" s="44"/>
      <c r="D436" s="285"/>
      <c r="E436" s="285"/>
      <c r="F436" s="285"/>
      <c r="G436" s="285"/>
      <c r="H436" s="285"/>
      <c r="I436" s="285"/>
      <c r="J436" s="285"/>
      <c r="K436" s="285"/>
      <c r="L436" s="285"/>
      <c r="M436" s="285"/>
      <c r="N436" s="285"/>
      <c r="O436" s="285"/>
      <c r="P436" s="285"/>
      <c r="Q436" s="285"/>
      <c r="R436" s="285"/>
      <c r="S436" s="285"/>
      <c r="T436" s="93"/>
      <c r="U436" s="3"/>
      <c r="V436" s="3"/>
      <c r="W436" s="3"/>
      <c r="X436" s="3"/>
      <c r="Y436" s="72"/>
      <c r="Z436" s="72"/>
      <c r="AA436" s="72"/>
      <c r="AB436" s="72"/>
      <c r="AC436" s="44"/>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c r="BM436" s="3"/>
      <c r="BN436" s="3"/>
      <c r="BO436" s="3"/>
      <c r="BP436" s="3"/>
      <c r="BQ436" s="3"/>
      <c r="BR436" s="3"/>
      <c r="BS436" s="3"/>
      <c r="BT436" s="3"/>
      <c r="BU436" s="3"/>
      <c r="BV436" s="3"/>
      <c r="BW436" s="3"/>
      <c r="BX436" s="3"/>
      <c r="BY436" s="3"/>
      <c r="BZ436" s="3"/>
      <c r="CA436" s="3"/>
      <c r="CB436" s="3"/>
      <c r="CC436" s="3"/>
      <c r="CD436" s="3"/>
      <c r="CE436" s="3"/>
      <c r="CF436" s="3"/>
      <c r="CG436" s="3"/>
      <c r="CH436" s="3"/>
      <c r="CI436" s="3"/>
      <c r="CJ436" s="3"/>
      <c r="CK436" s="3"/>
      <c r="CL436" s="3"/>
      <c r="CM436" s="3"/>
      <c r="CN436" s="3"/>
      <c r="CO436" s="3"/>
      <c r="CP436" s="3"/>
      <c r="CQ436" s="3"/>
      <c r="CR436" s="3"/>
      <c r="CS436" s="3"/>
      <c r="CT436" s="3"/>
      <c r="CU436" s="3"/>
      <c r="CV436" s="3"/>
      <c r="CW436" s="3"/>
      <c r="CX436" s="3"/>
      <c r="CY436" s="3"/>
      <c r="CZ436" s="3"/>
      <c r="DA436" s="3"/>
      <c r="DB436" s="3"/>
      <c r="DC436" s="3"/>
      <c r="DD436" s="3"/>
      <c r="DE436" s="3"/>
      <c r="DF436" s="3"/>
      <c r="DG436" s="3"/>
      <c r="DH436" s="3"/>
      <c r="DI436" s="3"/>
      <c r="DJ436" s="3"/>
      <c r="DK436" s="3"/>
      <c r="DL436" s="3"/>
      <c r="DM436" s="3"/>
      <c r="DN436" s="3"/>
      <c r="DO436" s="3"/>
      <c r="DP436" s="3"/>
      <c r="DQ436" s="3"/>
      <c r="DR436" s="3"/>
      <c r="DS436" s="3"/>
      <c r="DT436" s="3"/>
      <c r="DU436" s="3"/>
      <c r="DV436" s="3"/>
      <c r="DW436" s="3"/>
      <c r="DX436" s="3"/>
      <c r="DY436" s="3"/>
      <c r="DZ436" s="3"/>
      <c r="EA436" s="3"/>
      <c r="EB436" s="3"/>
      <c r="EC436" s="3"/>
      <c r="ED436" s="3"/>
      <c r="EE436" s="3"/>
      <c r="EF436" s="3"/>
      <c r="EG436" s="3"/>
      <c r="EH436" s="3"/>
      <c r="EI436" s="3"/>
      <c r="EJ436" s="3"/>
      <c r="EK436" s="3"/>
      <c r="EL436" s="3"/>
      <c r="EM436" s="3"/>
      <c r="EN436" s="3"/>
      <c r="EO436" s="3"/>
      <c r="EP436" s="3"/>
      <c r="EQ436" s="3"/>
      <c r="ER436" s="3"/>
      <c r="ES436" s="3"/>
      <c r="ET436" s="3"/>
      <c r="EU436" s="3"/>
      <c r="EV436" s="3"/>
      <c r="EW436" s="3"/>
      <c r="EX436" s="3"/>
      <c r="EY436" s="3"/>
      <c r="EZ436" s="3"/>
      <c r="FA436" s="3"/>
      <c r="FB436" s="3"/>
      <c r="FC436" s="3"/>
      <c r="FD436" s="3"/>
      <c r="FE436" s="3"/>
      <c r="FF436" s="3"/>
      <c r="FG436" s="2"/>
      <c r="FH436" s="41"/>
      <c r="FI436" s="4"/>
      <c r="FJ436" s="4"/>
      <c r="FK436" s="4"/>
      <c r="FL436" s="4"/>
      <c r="FM436" s="4"/>
      <c r="FN436" s="4"/>
      <c r="FO436" s="4"/>
      <c r="FP436" s="13"/>
    </row>
    <row r="437" spans="1:172" s="5" customFormat="1" x14ac:dyDescent="0.25">
      <c r="A437" s="27"/>
      <c r="B437" s="27"/>
      <c r="C437" s="44"/>
      <c r="D437" s="285"/>
      <c r="E437" s="285"/>
      <c r="F437" s="285"/>
      <c r="G437" s="285"/>
      <c r="H437" s="285"/>
      <c r="I437" s="285"/>
      <c r="J437" s="285"/>
      <c r="K437" s="285"/>
      <c r="L437" s="285"/>
      <c r="M437" s="285"/>
      <c r="N437" s="285"/>
      <c r="O437" s="285"/>
      <c r="P437" s="285"/>
      <c r="Q437" s="285"/>
      <c r="R437" s="285"/>
      <c r="S437" s="285"/>
      <c r="T437" s="93"/>
      <c r="U437" s="3"/>
      <c r="V437" s="3"/>
      <c r="W437" s="3"/>
      <c r="X437" s="3"/>
      <c r="Y437" s="72"/>
      <c r="Z437" s="72"/>
      <c r="AA437" s="72"/>
      <c r="AB437" s="72"/>
      <c r="AC437" s="44"/>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c r="BM437" s="3"/>
      <c r="BN437" s="3"/>
      <c r="BO437" s="3"/>
      <c r="BP437" s="3"/>
      <c r="BQ437" s="3"/>
      <c r="BR437" s="3"/>
      <c r="BS437" s="3"/>
      <c r="BT437" s="3"/>
      <c r="BU437" s="3"/>
      <c r="BV437" s="3"/>
      <c r="BW437" s="3"/>
      <c r="BX437" s="3"/>
      <c r="BY437" s="3"/>
      <c r="BZ437" s="3"/>
      <c r="CA437" s="3"/>
      <c r="CB437" s="3"/>
      <c r="CC437" s="3"/>
      <c r="CD437" s="3"/>
      <c r="CE437" s="3"/>
      <c r="CF437" s="3"/>
      <c r="CG437" s="3"/>
      <c r="CH437" s="3"/>
      <c r="CI437" s="3"/>
      <c r="CJ437" s="3"/>
      <c r="CK437" s="3"/>
      <c r="CL437" s="3"/>
      <c r="CM437" s="3"/>
      <c r="CN437" s="3"/>
      <c r="CO437" s="3"/>
      <c r="CP437" s="3"/>
      <c r="CQ437" s="3"/>
      <c r="CR437" s="3"/>
      <c r="CS437" s="3"/>
      <c r="CT437" s="3"/>
      <c r="CU437" s="3"/>
      <c r="CV437" s="3"/>
      <c r="CW437" s="3"/>
      <c r="CX437" s="3"/>
      <c r="CY437" s="3"/>
      <c r="CZ437" s="3"/>
      <c r="DA437" s="3"/>
      <c r="DB437" s="3"/>
      <c r="DC437" s="3"/>
      <c r="DD437" s="3"/>
      <c r="DE437" s="3"/>
      <c r="DF437" s="3"/>
      <c r="DG437" s="3"/>
      <c r="DH437" s="3"/>
      <c r="DI437" s="3"/>
      <c r="DJ437" s="3"/>
      <c r="DK437" s="3"/>
      <c r="DL437" s="3"/>
      <c r="DM437" s="3"/>
      <c r="DN437" s="3"/>
      <c r="DO437" s="3"/>
      <c r="DP437" s="3"/>
      <c r="DQ437" s="3"/>
      <c r="DR437" s="3"/>
      <c r="DS437" s="3"/>
      <c r="DT437" s="3"/>
      <c r="DU437" s="3"/>
      <c r="DV437" s="3"/>
      <c r="DW437" s="3"/>
      <c r="DX437" s="3"/>
      <c r="DY437" s="3"/>
      <c r="DZ437" s="3"/>
      <c r="EA437" s="3"/>
      <c r="EB437" s="3"/>
      <c r="EC437" s="3"/>
      <c r="ED437" s="3"/>
      <c r="EE437" s="3"/>
      <c r="EF437" s="3"/>
      <c r="EG437" s="3"/>
      <c r="EH437" s="3"/>
      <c r="EI437" s="3"/>
      <c r="EJ437" s="3"/>
      <c r="EK437" s="3"/>
      <c r="EL437" s="3"/>
      <c r="EM437" s="3"/>
      <c r="EN437" s="3"/>
      <c r="EO437" s="3"/>
      <c r="EP437" s="3"/>
      <c r="EQ437" s="3"/>
      <c r="ER437" s="3"/>
      <c r="ES437" s="3"/>
      <c r="ET437" s="3"/>
      <c r="EU437" s="3"/>
      <c r="EV437" s="3"/>
      <c r="EW437" s="3"/>
      <c r="EX437" s="3"/>
      <c r="EY437" s="3"/>
      <c r="EZ437" s="3"/>
      <c r="FA437" s="3"/>
      <c r="FB437" s="3"/>
      <c r="FC437" s="3"/>
      <c r="FD437" s="3"/>
      <c r="FE437" s="3"/>
      <c r="FF437" s="3"/>
      <c r="FG437" s="2"/>
      <c r="FH437" s="41"/>
      <c r="FI437" s="4"/>
      <c r="FJ437" s="4"/>
      <c r="FK437" s="4"/>
      <c r="FL437" s="4"/>
      <c r="FM437" s="4"/>
      <c r="FN437" s="4"/>
      <c r="FO437" s="4"/>
      <c r="FP437" s="13"/>
    </row>
    <row r="438" spans="1:172" s="5" customFormat="1" x14ac:dyDescent="0.25">
      <c r="A438" s="27"/>
      <c r="B438" s="27"/>
      <c r="C438" s="44"/>
      <c r="D438" s="285"/>
      <c r="E438" s="285"/>
      <c r="F438" s="285"/>
      <c r="G438" s="285"/>
      <c r="H438" s="285"/>
      <c r="I438" s="285"/>
      <c r="J438" s="285"/>
      <c r="K438" s="285"/>
      <c r="L438" s="285"/>
      <c r="M438" s="285"/>
      <c r="N438" s="285"/>
      <c r="O438" s="285"/>
      <c r="P438" s="285"/>
      <c r="Q438" s="285"/>
      <c r="R438" s="285"/>
      <c r="S438" s="285"/>
      <c r="T438" s="93"/>
      <c r="U438" s="3"/>
      <c r="V438" s="3"/>
      <c r="W438" s="3"/>
      <c r="X438" s="3"/>
      <c r="Y438" s="72"/>
      <c r="Z438" s="72"/>
      <c r="AA438" s="72"/>
      <c r="AB438" s="72"/>
      <c r="AC438" s="44"/>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c r="BM438" s="3"/>
      <c r="BN438" s="3"/>
      <c r="BO438" s="3"/>
      <c r="BP438" s="3"/>
      <c r="BQ438" s="3"/>
      <c r="BR438" s="3"/>
      <c r="BS438" s="3"/>
      <c r="BT438" s="3"/>
      <c r="BU438" s="3"/>
      <c r="BV438" s="3"/>
      <c r="BW438" s="3"/>
      <c r="BX438" s="3"/>
      <c r="BY438" s="3"/>
      <c r="BZ438" s="3"/>
      <c r="CA438" s="3"/>
      <c r="CB438" s="3"/>
      <c r="CC438" s="3"/>
      <c r="CD438" s="3"/>
      <c r="CE438" s="3"/>
      <c r="CF438" s="3"/>
      <c r="CG438" s="3"/>
      <c r="CH438" s="3"/>
      <c r="CI438" s="3"/>
      <c r="CJ438" s="3"/>
      <c r="CK438" s="3"/>
      <c r="CL438" s="3"/>
      <c r="CM438" s="3"/>
      <c r="CN438" s="3"/>
      <c r="CO438" s="3"/>
      <c r="CP438" s="3"/>
      <c r="CQ438" s="3"/>
      <c r="CR438" s="3"/>
      <c r="CS438" s="3"/>
      <c r="CT438" s="3"/>
      <c r="CU438" s="3"/>
      <c r="CV438" s="3"/>
      <c r="CW438" s="3"/>
      <c r="CX438" s="3"/>
      <c r="CY438" s="3"/>
      <c r="CZ438" s="3"/>
      <c r="DA438" s="3"/>
      <c r="DB438" s="3"/>
      <c r="DC438" s="3"/>
      <c r="DD438" s="3"/>
      <c r="DE438" s="3"/>
      <c r="DF438" s="3"/>
      <c r="DG438" s="3"/>
      <c r="DH438" s="3"/>
      <c r="DI438" s="3"/>
      <c r="DJ438" s="3"/>
      <c r="DK438" s="3"/>
      <c r="DL438" s="3"/>
      <c r="DM438" s="3"/>
      <c r="DN438" s="3"/>
      <c r="DO438" s="3"/>
      <c r="DP438" s="3"/>
      <c r="DQ438" s="3"/>
      <c r="DR438" s="3"/>
      <c r="DS438" s="3"/>
      <c r="DT438" s="3"/>
      <c r="DU438" s="3"/>
      <c r="DV438" s="3"/>
      <c r="DW438" s="3"/>
      <c r="DX438" s="3"/>
      <c r="DY438" s="3"/>
      <c r="DZ438" s="3"/>
      <c r="EA438" s="3"/>
      <c r="EB438" s="3"/>
      <c r="EC438" s="3"/>
      <c r="ED438" s="3"/>
      <c r="EE438" s="3"/>
      <c r="EF438" s="3"/>
      <c r="EG438" s="3"/>
      <c r="EH438" s="3"/>
      <c r="EI438" s="3"/>
      <c r="EJ438" s="3"/>
      <c r="EK438" s="3"/>
      <c r="EL438" s="3"/>
      <c r="EM438" s="3"/>
      <c r="EN438" s="3"/>
      <c r="EO438" s="3"/>
      <c r="EP438" s="3"/>
      <c r="EQ438" s="3"/>
      <c r="ER438" s="3"/>
      <c r="ES438" s="3"/>
      <c r="ET438" s="3"/>
      <c r="EU438" s="3"/>
      <c r="EV438" s="3"/>
      <c r="EW438" s="3"/>
      <c r="EX438" s="3"/>
      <c r="EY438" s="3"/>
      <c r="EZ438" s="3"/>
      <c r="FA438" s="3"/>
      <c r="FB438" s="3"/>
      <c r="FC438" s="3"/>
      <c r="FD438" s="3"/>
      <c r="FE438" s="3"/>
      <c r="FF438" s="3"/>
      <c r="FG438" s="2"/>
      <c r="FH438" s="41"/>
      <c r="FI438" s="4"/>
      <c r="FJ438" s="4"/>
      <c r="FK438" s="4"/>
      <c r="FL438" s="4"/>
      <c r="FM438" s="4"/>
      <c r="FN438" s="4"/>
      <c r="FO438" s="4"/>
      <c r="FP438" s="13"/>
    </row>
    <row r="439" spans="1:172" s="5" customFormat="1" x14ac:dyDescent="0.25">
      <c r="A439" s="27"/>
      <c r="B439" s="27"/>
      <c r="C439" s="44"/>
      <c r="D439" s="285"/>
      <c r="E439" s="285"/>
      <c r="F439" s="285"/>
      <c r="G439" s="285"/>
      <c r="H439" s="285"/>
      <c r="I439" s="285"/>
      <c r="J439" s="285"/>
      <c r="K439" s="285"/>
      <c r="L439" s="285"/>
      <c r="M439" s="285"/>
      <c r="N439" s="285"/>
      <c r="O439" s="285"/>
      <c r="P439" s="285"/>
      <c r="Q439" s="285"/>
      <c r="R439" s="285"/>
      <c r="S439" s="285"/>
      <c r="T439" s="93"/>
      <c r="U439" s="3"/>
      <c r="V439" s="3"/>
      <c r="W439" s="3"/>
      <c r="X439" s="3"/>
      <c r="Y439" s="72"/>
      <c r="Z439" s="72"/>
      <c r="AA439" s="72"/>
      <c r="AB439" s="72"/>
      <c r="AC439" s="44"/>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c r="BM439" s="3"/>
      <c r="BN439" s="3"/>
      <c r="BO439" s="3"/>
      <c r="BP439" s="3"/>
      <c r="BQ439" s="3"/>
      <c r="BR439" s="3"/>
      <c r="BS439" s="3"/>
      <c r="BT439" s="3"/>
      <c r="BU439" s="3"/>
      <c r="BV439" s="3"/>
      <c r="BW439" s="3"/>
      <c r="BX439" s="3"/>
      <c r="BY439" s="3"/>
      <c r="BZ439" s="3"/>
      <c r="CA439" s="3"/>
      <c r="CB439" s="3"/>
      <c r="CC439" s="3"/>
      <c r="CD439" s="3"/>
      <c r="CE439" s="3"/>
      <c r="CF439" s="3"/>
      <c r="CG439" s="3"/>
      <c r="CH439" s="3"/>
      <c r="CI439" s="3"/>
      <c r="CJ439" s="3"/>
      <c r="CK439" s="3"/>
      <c r="CL439" s="3"/>
      <c r="CM439" s="3"/>
      <c r="CN439" s="3"/>
      <c r="CO439" s="3"/>
      <c r="CP439" s="3"/>
      <c r="CQ439" s="3"/>
      <c r="CR439" s="3"/>
      <c r="CS439" s="3"/>
      <c r="CT439" s="3"/>
      <c r="CU439" s="3"/>
      <c r="CV439" s="3"/>
      <c r="CW439" s="3"/>
      <c r="CX439" s="3"/>
      <c r="CY439" s="3"/>
      <c r="CZ439" s="3"/>
      <c r="DA439" s="3"/>
      <c r="DB439" s="3"/>
      <c r="DC439" s="3"/>
      <c r="DD439" s="3"/>
      <c r="DE439" s="3"/>
      <c r="DF439" s="3"/>
      <c r="DG439" s="3"/>
      <c r="DH439" s="3"/>
      <c r="DI439" s="3"/>
      <c r="DJ439" s="3"/>
      <c r="DK439" s="3"/>
      <c r="DL439" s="3"/>
      <c r="DM439" s="3"/>
      <c r="DN439" s="3"/>
      <c r="DO439" s="3"/>
      <c r="DP439" s="3"/>
      <c r="DQ439" s="3"/>
      <c r="DR439" s="3"/>
      <c r="DS439" s="3"/>
      <c r="DT439" s="3"/>
      <c r="DU439" s="3"/>
      <c r="DV439" s="3"/>
      <c r="DW439" s="3"/>
      <c r="DX439" s="3"/>
      <c r="DY439" s="3"/>
      <c r="DZ439" s="3"/>
      <c r="EA439" s="3"/>
      <c r="EB439" s="3"/>
      <c r="EC439" s="3"/>
      <c r="ED439" s="3"/>
      <c r="EE439" s="3"/>
      <c r="EF439" s="3"/>
      <c r="EG439" s="3"/>
      <c r="EH439" s="3"/>
      <c r="EI439" s="3"/>
      <c r="EJ439" s="3"/>
      <c r="EK439" s="3"/>
      <c r="EL439" s="3"/>
      <c r="EM439" s="3"/>
      <c r="EN439" s="3"/>
      <c r="EO439" s="3"/>
      <c r="EP439" s="3"/>
      <c r="EQ439" s="3"/>
      <c r="ER439" s="3"/>
      <c r="ES439" s="3"/>
      <c r="ET439" s="3"/>
      <c r="EU439" s="3"/>
      <c r="EV439" s="3"/>
      <c r="EW439" s="3"/>
      <c r="EX439" s="3"/>
      <c r="EY439" s="3"/>
      <c r="EZ439" s="3"/>
      <c r="FA439" s="3"/>
      <c r="FB439" s="3"/>
      <c r="FC439" s="3"/>
      <c r="FD439" s="3"/>
      <c r="FE439" s="3"/>
      <c r="FF439" s="3"/>
      <c r="FG439" s="2"/>
      <c r="FH439" s="41"/>
      <c r="FI439" s="4"/>
      <c r="FJ439" s="4"/>
      <c r="FK439" s="4"/>
      <c r="FL439" s="4"/>
      <c r="FM439" s="4"/>
      <c r="FN439" s="4"/>
      <c r="FO439" s="4"/>
      <c r="FP439" s="13"/>
    </row>
    <row r="440" spans="1:172" s="5" customFormat="1" x14ac:dyDescent="0.25">
      <c r="A440" s="27"/>
      <c r="B440" s="27"/>
      <c r="C440" s="44"/>
      <c r="D440" s="285"/>
      <c r="E440" s="285"/>
      <c r="F440" s="285"/>
      <c r="G440" s="285"/>
      <c r="H440" s="285"/>
      <c r="I440" s="285"/>
      <c r="J440" s="285"/>
      <c r="K440" s="285"/>
      <c r="L440" s="285"/>
      <c r="M440" s="285"/>
      <c r="N440" s="285"/>
      <c r="O440" s="285"/>
      <c r="P440" s="285"/>
      <c r="Q440" s="285"/>
      <c r="R440" s="285"/>
      <c r="S440" s="285"/>
      <c r="T440" s="93"/>
      <c r="U440" s="3"/>
      <c r="V440" s="3"/>
      <c r="W440" s="3"/>
      <c r="X440" s="3"/>
      <c r="Y440" s="72"/>
      <c r="Z440" s="72"/>
      <c r="AA440" s="72"/>
      <c r="AB440" s="72"/>
      <c r="AC440" s="44"/>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c r="BM440" s="3"/>
      <c r="BN440" s="3"/>
      <c r="BO440" s="3"/>
      <c r="BP440" s="3"/>
      <c r="BQ440" s="3"/>
      <c r="BR440" s="3"/>
      <c r="BS440" s="3"/>
      <c r="BT440" s="3"/>
      <c r="BU440" s="3"/>
      <c r="BV440" s="3"/>
      <c r="BW440" s="3"/>
      <c r="BX440" s="3"/>
      <c r="BY440" s="3"/>
      <c r="BZ440" s="3"/>
      <c r="CA440" s="3"/>
      <c r="CB440" s="3"/>
      <c r="CC440" s="3"/>
      <c r="CD440" s="3"/>
      <c r="CE440" s="3"/>
      <c r="CF440" s="3"/>
      <c r="CG440" s="3"/>
      <c r="CH440" s="3"/>
      <c r="CI440" s="3"/>
      <c r="CJ440" s="3"/>
      <c r="CK440" s="3"/>
      <c r="CL440" s="3"/>
      <c r="CM440" s="3"/>
      <c r="CN440" s="3"/>
      <c r="CO440" s="3"/>
      <c r="CP440" s="3"/>
      <c r="CQ440" s="3"/>
      <c r="CR440" s="3"/>
      <c r="CS440" s="3"/>
      <c r="CT440" s="3"/>
      <c r="CU440" s="3"/>
      <c r="CV440" s="3"/>
      <c r="CW440" s="3"/>
      <c r="CX440" s="3"/>
      <c r="CY440" s="3"/>
      <c r="CZ440" s="3"/>
      <c r="DA440" s="3"/>
      <c r="DB440" s="3"/>
      <c r="DC440" s="3"/>
      <c r="DD440" s="3"/>
      <c r="DE440" s="3"/>
      <c r="DF440" s="3"/>
      <c r="DG440" s="3"/>
      <c r="DH440" s="3"/>
      <c r="DI440" s="3"/>
      <c r="DJ440" s="3"/>
      <c r="DK440" s="3"/>
      <c r="DL440" s="3"/>
      <c r="DM440" s="3"/>
      <c r="DN440" s="3"/>
      <c r="DO440" s="3"/>
      <c r="DP440" s="3"/>
      <c r="DQ440" s="3"/>
      <c r="DR440" s="3"/>
      <c r="DS440" s="3"/>
      <c r="DT440" s="3"/>
      <c r="DU440" s="3"/>
      <c r="DV440" s="3"/>
      <c r="DW440" s="3"/>
      <c r="DX440" s="3"/>
      <c r="DY440" s="3"/>
      <c r="DZ440" s="3"/>
      <c r="EA440" s="3"/>
      <c r="EB440" s="3"/>
      <c r="EC440" s="3"/>
      <c r="ED440" s="3"/>
      <c r="EE440" s="3"/>
      <c r="EF440" s="3"/>
      <c r="EG440" s="3"/>
      <c r="EH440" s="3"/>
      <c r="EI440" s="3"/>
      <c r="EJ440" s="3"/>
      <c r="EK440" s="3"/>
      <c r="EL440" s="3"/>
      <c r="EM440" s="3"/>
      <c r="EN440" s="3"/>
      <c r="EO440" s="3"/>
      <c r="EP440" s="3"/>
      <c r="EQ440" s="3"/>
      <c r="ER440" s="3"/>
      <c r="ES440" s="3"/>
      <c r="ET440" s="3"/>
      <c r="EU440" s="3"/>
      <c r="EV440" s="3"/>
      <c r="EW440" s="3"/>
      <c r="EX440" s="3"/>
      <c r="EY440" s="3"/>
      <c r="EZ440" s="3"/>
      <c r="FA440" s="3"/>
      <c r="FB440" s="3"/>
      <c r="FC440" s="3"/>
      <c r="FD440" s="3"/>
      <c r="FE440" s="3"/>
      <c r="FF440" s="3"/>
      <c r="FG440" s="2"/>
      <c r="FH440" s="41"/>
      <c r="FI440" s="4"/>
      <c r="FJ440" s="4"/>
      <c r="FK440" s="4"/>
      <c r="FL440" s="4"/>
      <c r="FM440" s="4"/>
      <c r="FN440" s="4"/>
      <c r="FO440" s="4"/>
      <c r="FP440" s="13"/>
    </row>
    <row r="441" spans="1:172" s="5" customFormat="1" x14ac:dyDescent="0.25">
      <c r="A441" s="27"/>
      <c r="B441" s="27"/>
      <c r="C441" s="44"/>
      <c r="D441" s="285"/>
      <c r="E441" s="285"/>
      <c r="F441" s="285"/>
      <c r="G441" s="285"/>
      <c r="H441" s="285"/>
      <c r="I441" s="285"/>
      <c r="J441" s="285"/>
      <c r="K441" s="285"/>
      <c r="L441" s="285"/>
      <c r="M441" s="285"/>
      <c r="N441" s="285"/>
      <c r="O441" s="285"/>
      <c r="P441" s="285"/>
      <c r="Q441" s="285"/>
      <c r="R441" s="285"/>
      <c r="S441" s="285"/>
      <c r="T441" s="93"/>
      <c r="U441" s="3"/>
      <c r="V441" s="3"/>
      <c r="W441" s="3"/>
      <c r="X441" s="3"/>
      <c r="Y441" s="72"/>
      <c r="Z441" s="72"/>
      <c r="AA441" s="72"/>
      <c r="AB441" s="72"/>
      <c r="AC441" s="44"/>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c r="BM441" s="3"/>
      <c r="BN441" s="3"/>
      <c r="BO441" s="3"/>
      <c r="BP441" s="3"/>
      <c r="BQ441" s="3"/>
      <c r="BR441" s="3"/>
      <c r="BS441" s="3"/>
      <c r="BT441" s="3"/>
      <c r="BU441" s="3"/>
      <c r="BV441" s="3"/>
      <c r="BW441" s="3"/>
      <c r="BX441" s="3"/>
      <c r="BY441" s="3"/>
      <c r="BZ441" s="3"/>
      <c r="CA441" s="3"/>
      <c r="CB441" s="3"/>
      <c r="CC441" s="3"/>
      <c r="CD441" s="3"/>
      <c r="CE441" s="3"/>
      <c r="CF441" s="3"/>
      <c r="CG441" s="3"/>
      <c r="CH441" s="3"/>
      <c r="CI441" s="3"/>
      <c r="CJ441" s="3"/>
      <c r="CK441" s="3"/>
      <c r="CL441" s="3"/>
      <c r="CM441" s="3"/>
      <c r="CN441" s="3"/>
      <c r="CO441" s="3"/>
      <c r="CP441" s="3"/>
      <c r="CQ441" s="3"/>
      <c r="CR441" s="3"/>
      <c r="CS441" s="3"/>
      <c r="CT441" s="3"/>
      <c r="CU441" s="3"/>
      <c r="CV441" s="3"/>
      <c r="CW441" s="3"/>
      <c r="CX441" s="3"/>
      <c r="CY441" s="3"/>
      <c r="CZ441" s="3"/>
      <c r="DA441" s="3"/>
      <c r="DB441" s="3"/>
      <c r="DC441" s="3"/>
      <c r="DD441" s="3"/>
      <c r="DE441" s="3"/>
      <c r="DF441" s="3"/>
      <c r="DG441" s="3"/>
      <c r="DH441" s="3"/>
      <c r="DI441" s="3"/>
      <c r="DJ441" s="3"/>
      <c r="DK441" s="3"/>
      <c r="DL441" s="3"/>
      <c r="DM441" s="3"/>
      <c r="DN441" s="3"/>
      <c r="DO441" s="3"/>
      <c r="DP441" s="3"/>
      <c r="DQ441" s="3"/>
      <c r="DR441" s="3"/>
      <c r="DS441" s="3"/>
      <c r="DT441" s="3"/>
      <c r="DU441" s="3"/>
      <c r="DV441" s="3"/>
      <c r="DW441" s="3"/>
      <c r="DX441" s="3"/>
      <c r="DY441" s="3"/>
      <c r="DZ441" s="3"/>
      <c r="EA441" s="3"/>
      <c r="EB441" s="3"/>
      <c r="EC441" s="3"/>
      <c r="ED441" s="3"/>
      <c r="EE441" s="3"/>
      <c r="EF441" s="3"/>
      <c r="EG441" s="3"/>
      <c r="EH441" s="3"/>
      <c r="EI441" s="3"/>
      <c r="EJ441" s="3"/>
      <c r="EK441" s="3"/>
      <c r="EL441" s="3"/>
      <c r="EM441" s="3"/>
      <c r="EN441" s="3"/>
      <c r="EO441" s="3"/>
      <c r="EP441" s="3"/>
      <c r="EQ441" s="3"/>
      <c r="ER441" s="3"/>
      <c r="ES441" s="3"/>
      <c r="ET441" s="3"/>
      <c r="EU441" s="3"/>
      <c r="EV441" s="3"/>
      <c r="EW441" s="3"/>
      <c r="EX441" s="3"/>
      <c r="EY441" s="3"/>
      <c r="EZ441" s="3"/>
      <c r="FA441" s="3"/>
      <c r="FB441" s="3"/>
      <c r="FC441" s="3"/>
      <c r="FD441" s="3"/>
      <c r="FE441" s="3"/>
      <c r="FF441" s="3"/>
      <c r="FG441" s="2"/>
      <c r="FH441" s="41"/>
      <c r="FI441" s="4"/>
      <c r="FJ441" s="4"/>
      <c r="FK441" s="4"/>
      <c r="FL441" s="4"/>
      <c r="FM441" s="4"/>
      <c r="FN441" s="4"/>
      <c r="FO441" s="4"/>
      <c r="FP441" s="13"/>
    </row>
    <row r="442" spans="1:172" s="5" customFormat="1" x14ac:dyDescent="0.25">
      <c r="A442" s="27"/>
      <c r="B442" s="27"/>
      <c r="C442" s="44"/>
      <c r="D442" s="285"/>
      <c r="E442" s="285"/>
      <c r="F442" s="285"/>
      <c r="G442" s="285"/>
      <c r="H442" s="285"/>
      <c r="I442" s="285"/>
      <c r="J442" s="285"/>
      <c r="K442" s="285"/>
      <c r="L442" s="285"/>
      <c r="M442" s="285"/>
      <c r="N442" s="285"/>
      <c r="O442" s="285"/>
      <c r="P442" s="285"/>
      <c r="Q442" s="285"/>
      <c r="R442" s="285"/>
      <c r="S442" s="285"/>
      <c r="T442" s="93"/>
      <c r="U442" s="3"/>
      <c r="V442" s="3"/>
      <c r="W442" s="3"/>
      <c r="X442" s="3"/>
      <c r="Y442" s="72"/>
      <c r="Z442" s="72"/>
      <c r="AA442" s="72"/>
      <c r="AB442" s="72"/>
      <c r="AC442" s="44"/>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c r="BM442" s="3"/>
      <c r="BN442" s="3"/>
      <c r="BO442" s="3"/>
      <c r="BP442" s="3"/>
      <c r="BQ442" s="3"/>
      <c r="BR442" s="3"/>
      <c r="BS442" s="3"/>
      <c r="BT442" s="3"/>
      <c r="BU442" s="3"/>
      <c r="BV442" s="3"/>
      <c r="BW442" s="3"/>
      <c r="BX442" s="3"/>
      <c r="BY442" s="3"/>
      <c r="BZ442" s="3"/>
      <c r="CA442" s="3"/>
      <c r="CB442" s="3"/>
      <c r="CC442" s="3"/>
      <c r="CD442" s="3"/>
      <c r="CE442" s="3"/>
      <c r="CF442" s="3"/>
      <c r="CG442" s="3"/>
      <c r="CH442" s="3"/>
      <c r="CI442" s="3"/>
      <c r="CJ442" s="3"/>
      <c r="CK442" s="3"/>
      <c r="CL442" s="3"/>
      <c r="CM442" s="3"/>
      <c r="CN442" s="3"/>
      <c r="CO442" s="3"/>
      <c r="CP442" s="3"/>
      <c r="CQ442" s="3"/>
      <c r="CR442" s="3"/>
      <c r="CS442" s="3"/>
      <c r="CT442" s="3"/>
      <c r="CU442" s="3"/>
      <c r="CV442" s="3"/>
      <c r="CW442" s="3"/>
      <c r="CX442" s="3"/>
      <c r="CY442" s="3"/>
      <c r="CZ442" s="3"/>
      <c r="DA442" s="3"/>
      <c r="DB442" s="3"/>
      <c r="DC442" s="3"/>
      <c r="DD442" s="3"/>
      <c r="DE442" s="3"/>
      <c r="DF442" s="3"/>
      <c r="DG442" s="3"/>
      <c r="DH442" s="3"/>
      <c r="DI442" s="3"/>
      <c r="DJ442" s="3"/>
      <c r="DK442" s="3"/>
      <c r="DL442" s="3"/>
      <c r="DM442" s="3"/>
      <c r="DN442" s="3"/>
      <c r="DO442" s="3"/>
      <c r="DP442" s="3"/>
      <c r="DQ442" s="3"/>
      <c r="DR442" s="3"/>
      <c r="DS442" s="3"/>
      <c r="DT442" s="3"/>
      <c r="DU442" s="3"/>
      <c r="DV442" s="3"/>
      <c r="DW442" s="3"/>
      <c r="DX442" s="3"/>
      <c r="DY442" s="3"/>
      <c r="DZ442" s="3"/>
      <c r="EA442" s="3"/>
      <c r="EB442" s="3"/>
      <c r="EC442" s="3"/>
      <c r="ED442" s="3"/>
      <c r="EE442" s="3"/>
      <c r="EF442" s="3"/>
      <c r="EG442" s="3"/>
      <c r="EH442" s="3"/>
      <c r="EI442" s="3"/>
      <c r="EJ442" s="3"/>
      <c r="EK442" s="3"/>
      <c r="EL442" s="3"/>
      <c r="EM442" s="3"/>
      <c r="EN442" s="3"/>
      <c r="EO442" s="3"/>
      <c r="EP442" s="3"/>
      <c r="EQ442" s="3"/>
      <c r="ER442" s="3"/>
      <c r="ES442" s="3"/>
      <c r="ET442" s="3"/>
      <c r="EU442" s="3"/>
      <c r="EV442" s="3"/>
      <c r="EW442" s="3"/>
      <c r="EX442" s="3"/>
      <c r="EY442" s="3"/>
      <c r="EZ442" s="3"/>
      <c r="FA442" s="3"/>
      <c r="FB442" s="3"/>
      <c r="FC442" s="3"/>
      <c r="FD442" s="3"/>
      <c r="FE442" s="3"/>
      <c r="FF442" s="3"/>
      <c r="FG442" s="2"/>
      <c r="FH442" s="41"/>
      <c r="FI442" s="4"/>
      <c r="FJ442" s="4"/>
      <c r="FK442" s="4"/>
      <c r="FL442" s="4"/>
      <c r="FM442" s="4"/>
      <c r="FN442" s="4"/>
      <c r="FO442" s="4"/>
      <c r="FP442" s="13"/>
    </row>
    <row r="443" spans="1:172" s="5" customFormat="1" x14ac:dyDescent="0.25">
      <c r="A443" s="27"/>
      <c r="B443" s="27"/>
      <c r="C443" s="44"/>
      <c r="D443" s="285"/>
      <c r="E443" s="285"/>
      <c r="F443" s="285"/>
      <c r="G443" s="285"/>
      <c r="H443" s="285"/>
      <c r="I443" s="285"/>
      <c r="J443" s="285"/>
      <c r="K443" s="285"/>
      <c r="L443" s="285"/>
      <c r="M443" s="285"/>
      <c r="N443" s="285"/>
      <c r="O443" s="285"/>
      <c r="P443" s="285"/>
      <c r="Q443" s="285"/>
      <c r="R443" s="285"/>
      <c r="S443" s="285"/>
      <c r="T443" s="93"/>
      <c r="U443" s="3"/>
      <c r="V443" s="3"/>
      <c r="W443" s="3"/>
      <c r="X443" s="3"/>
      <c r="Y443" s="72"/>
      <c r="Z443" s="72"/>
      <c r="AA443" s="72"/>
      <c r="AB443" s="72"/>
      <c r="AC443" s="44"/>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c r="BM443" s="3"/>
      <c r="BN443" s="3"/>
      <c r="BO443" s="3"/>
      <c r="BP443" s="3"/>
      <c r="BQ443" s="3"/>
      <c r="BR443" s="3"/>
      <c r="BS443" s="3"/>
      <c r="BT443" s="3"/>
      <c r="BU443" s="3"/>
      <c r="BV443" s="3"/>
      <c r="BW443" s="3"/>
      <c r="BX443" s="3"/>
      <c r="BY443" s="3"/>
      <c r="BZ443" s="3"/>
      <c r="CA443" s="3"/>
      <c r="CB443" s="3"/>
      <c r="CC443" s="3"/>
      <c r="CD443" s="3"/>
      <c r="CE443" s="3"/>
      <c r="CF443" s="3"/>
      <c r="CG443" s="3"/>
      <c r="CH443" s="3"/>
      <c r="CI443" s="3"/>
      <c r="CJ443" s="3"/>
      <c r="CK443" s="3"/>
      <c r="CL443" s="3"/>
      <c r="CM443" s="3"/>
      <c r="CN443" s="3"/>
      <c r="CO443" s="3"/>
      <c r="CP443" s="3"/>
      <c r="CQ443" s="3"/>
      <c r="CR443" s="3"/>
      <c r="CS443" s="3"/>
      <c r="CT443" s="3"/>
      <c r="CU443" s="3"/>
      <c r="CV443" s="3"/>
      <c r="CW443" s="3"/>
      <c r="CX443" s="3"/>
      <c r="CY443" s="3"/>
      <c r="CZ443" s="3"/>
      <c r="DA443" s="3"/>
      <c r="DB443" s="3"/>
      <c r="DC443" s="3"/>
      <c r="DD443" s="3"/>
      <c r="DE443" s="3"/>
      <c r="DF443" s="3"/>
      <c r="DG443" s="3"/>
      <c r="DH443" s="3"/>
      <c r="DI443" s="3"/>
      <c r="DJ443" s="3"/>
      <c r="DK443" s="3"/>
      <c r="DL443" s="3"/>
      <c r="DM443" s="3"/>
      <c r="DN443" s="3"/>
      <c r="DO443" s="3"/>
      <c r="DP443" s="3"/>
      <c r="DQ443" s="3"/>
      <c r="DR443" s="3"/>
      <c r="DS443" s="3"/>
      <c r="DT443" s="3"/>
      <c r="DU443" s="3"/>
      <c r="DV443" s="3"/>
      <c r="DW443" s="3"/>
      <c r="DX443" s="3"/>
      <c r="DY443" s="3"/>
      <c r="DZ443" s="3"/>
      <c r="EA443" s="3"/>
      <c r="EB443" s="3"/>
      <c r="EC443" s="3"/>
      <c r="ED443" s="3"/>
      <c r="EE443" s="3"/>
      <c r="EF443" s="3"/>
      <c r="EG443" s="3"/>
      <c r="EH443" s="3"/>
      <c r="EI443" s="3"/>
      <c r="EJ443" s="3"/>
      <c r="EK443" s="3"/>
      <c r="EL443" s="3"/>
      <c r="EM443" s="3"/>
      <c r="EN443" s="3"/>
      <c r="EO443" s="3"/>
      <c r="EP443" s="3"/>
      <c r="EQ443" s="3"/>
      <c r="ER443" s="3"/>
      <c r="ES443" s="3"/>
      <c r="ET443" s="3"/>
      <c r="EU443" s="3"/>
      <c r="EV443" s="3"/>
      <c r="EW443" s="3"/>
      <c r="EX443" s="3"/>
      <c r="EY443" s="3"/>
      <c r="EZ443" s="3"/>
      <c r="FA443" s="3"/>
      <c r="FB443" s="3"/>
      <c r="FC443" s="3"/>
      <c r="FD443" s="3"/>
      <c r="FE443" s="3"/>
      <c r="FF443" s="3"/>
      <c r="FG443" s="2"/>
      <c r="FH443" s="41"/>
      <c r="FI443" s="4"/>
      <c r="FJ443" s="4"/>
      <c r="FK443" s="4"/>
      <c r="FL443" s="4"/>
      <c r="FM443" s="4"/>
      <c r="FN443" s="4"/>
      <c r="FO443" s="4"/>
      <c r="FP443" s="13"/>
    </row>
    <row r="444" spans="1:172" s="5" customFormat="1" x14ac:dyDescent="0.25">
      <c r="A444" s="27"/>
      <c r="B444" s="27"/>
      <c r="C444" s="44"/>
      <c r="D444" s="285"/>
      <c r="E444" s="285"/>
      <c r="F444" s="285"/>
      <c r="G444" s="285"/>
      <c r="H444" s="285"/>
      <c r="I444" s="285"/>
      <c r="J444" s="285"/>
      <c r="K444" s="285"/>
      <c r="L444" s="285"/>
      <c r="M444" s="285"/>
      <c r="N444" s="285"/>
      <c r="O444" s="285"/>
      <c r="P444" s="285"/>
      <c r="Q444" s="285"/>
      <c r="R444" s="285"/>
      <c r="S444" s="285"/>
      <c r="T444" s="93"/>
      <c r="U444" s="3"/>
      <c r="V444" s="3"/>
      <c r="W444" s="3"/>
      <c r="X444" s="3"/>
      <c r="Y444" s="72"/>
      <c r="Z444" s="72"/>
      <c r="AA444" s="72"/>
      <c r="AB444" s="72"/>
      <c r="AC444" s="44"/>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c r="BM444" s="3"/>
      <c r="BN444" s="3"/>
      <c r="BO444" s="3"/>
      <c r="BP444" s="3"/>
      <c r="BQ444" s="3"/>
      <c r="BR444" s="3"/>
      <c r="BS444" s="3"/>
      <c r="BT444" s="3"/>
      <c r="BU444" s="3"/>
      <c r="BV444" s="3"/>
      <c r="BW444" s="3"/>
      <c r="BX444" s="3"/>
      <c r="BY444" s="3"/>
      <c r="BZ444" s="3"/>
      <c r="CA444" s="3"/>
      <c r="CB444" s="3"/>
      <c r="CC444" s="3"/>
      <c r="CD444" s="3"/>
      <c r="CE444" s="3"/>
      <c r="CF444" s="3"/>
      <c r="CG444" s="3"/>
      <c r="CH444" s="3"/>
      <c r="CI444" s="3"/>
      <c r="CJ444" s="3"/>
      <c r="CK444" s="3"/>
      <c r="CL444" s="3"/>
      <c r="CM444" s="3"/>
      <c r="CN444" s="3"/>
      <c r="CO444" s="3"/>
      <c r="CP444" s="3"/>
      <c r="CQ444" s="3"/>
      <c r="CR444" s="3"/>
      <c r="CS444" s="3"/>
      <c r="CT444" s="3"/>
      <c r="CU444" s="3"/>
      <c r="CV444" s="3"/>
      <c r="CW444" s="3"/>
      <c r="CX444" s="3"/>
      <c r="CY444" s="3"/>
      <c r="CZ444" s="3"/>
      <c r="DA444" s="3"/>
      <c r="DB444" s="3"/>
      <c r="DC444" s="3"/>
      <c r="DD444" s="3"/>
      <c r="DE444" s="3"/>
      <c r="DF444" s="3"/>
      <c r="DG444" s="3"/>
      <c r="DH444" s="3"/>
      <c r="DI444" s="3"/>
      <c r="DJ444" s="3"/>
      <c r="DK444" s="3"/>
      <c r="DL444" s="3"/>
      <c r="DM444" s="3"/>
      <c r="DN444" s="3"/>
      <c r="DO444" s="3"/>
      <c r="DP444" s="3"/>
      <c r="DQ444" s="3"/>
      <c r="DR444" s="3"/>
      <c r="DS444" s="3"/>
      <c r="DT444" s="3"/>
      <c r="DU444" s="3"/>
      <c r="DV444" s="3"/>
      <c r="DW444" s="3"/>
      <c r="DX444" s="3"/>
      <c r="DY444" s="3"/>
      <c r="DZ444" s="3"/>
      <c r="EA444" s="3"/>
      <c r="EB444" s="3"/>
      <c r="EC444" s="3"/>
      <c r="ED444" s="3"/>
      <c r="EE444" s="3"/>
      <c r="EF444" s="3"/>
      <c r="EG444" s="3"/>
      <c r="EH444" s="3"/>
      <c r="EI444" s="3"/>
      <c r="EJ444" s="3"/>
      <c r="EK444" s="3"/>
      <c r="EL444" s="3"/>
      <c r="EM444" s="3"/>
      <c r="EN444" s="3"/>
      <c r="EO444" s="3"/>
      <c r="EP444" s="3"/>
      <c r="EQ444" s="3"/>
      <c r="ER444" s="3"/>
      <c r="ES444" s="3"/>
      <c r="ET444" s="3"/>
      <c r="EU444" s="3"/>
      <c r="EV444" s="3"/>
      <c r="EW444" s="3"/>
      <c r="EX444" s="3"/>
      <c r="EY444" s="3"/>
      <c r="EZ444" s="3"/>
      <c r="FA444" s="3"/>
      <c r="FB444" s="3"/>
      <c r="FC444" s="3"/>
      <c r="FD444" s="3"/>
      <c r="FE444" s="3"/>
      <c r="FF444" s="3"/>
      <c r="FG444" s="2"/>
      <c r="FH444" s="41"/>
      <c r="FI444" s="4"/>
      <c r="FJ444" s="4"/>
      <c r="FK444" s="4"/>
      <c r="FL444" s="4"/>
      <c r="FM444" s="4"/>
      <c r="FN444" s="4"/>
      <c r="FO444" s="4"/>
      <c r="FP444" s="13"/>
    </row>
    <row r="445" spans="1:172" s="5" customFormat="1" x14ac:dyDescent="0.25">
      <c r="A445" s="27"/>
      <c r="B445" s="27"/>
      <c r="C445" s="44"/>
      <c r="D445" s="285"/>
      <c r="E445" s="285"/>
      <c r="F445" s="285"/>
      <c r="G445" s="285"/>
      <c r="H445" s="285"/>
      <c r="I445" s="285"/>
      <c r="J445" s="285"/>
      <c r="K445" s="285"/>
      <c r="L445" s="285"/>
      <c r="M445" s="285"/>
      <c r="N445" s="285"/>
      <c r="O445" s="285"/>
      <c r="P445" s="285"/>
      <c r="Q445" s="285"/>
      <c r="R445" s="285"/>
      <c r="S445" s="285"/>
      <c r="T445" s="93"/>
      <c r="U445" s="3"/>
      <c r="V445" s="3"/>
      <c r="W445" s="3"/>
      <c r="X445" s="3"/>
      <c r="Y445" s="72"/>
      <c r="Z445" s="72"/>
      <c r="AA445" s="72"/>
      <c r="AB445" s="72"/>
      <c r="AC445" s="44"/>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c r="BM445" s="3"/>
      <c r="BN445" s="3"/>
      <c r="BO445" s="3"/>
      <c r="BP445" s="3"/>
      <c r="BQ445" s="3"/>
      <c r="BR445" s="3"/>
      <c r="BS445" s="3"/>
      <c r="BT445" s="3"/>
      <c r="BU445" s="3"/>
      <c r="BV445" s="3"/>
      <c r="BW445" s="3"/>
      <c r="BX445" s="3"/>
      <c r="BY445" s="3"/>
      <c r="BZ445" s="3"/>
      <c r="CA445" s="3"/>
      <c r="CB445" s="3"/>
      <c r="CC445" s="3"/>
      <c r="CD445" s="3"/>
      <c r="CE445" s="3"/>
      <c r="CF445" s="3"/>
      <c r="CG445" s="3"/>
      <c r="CH445" s="3"/>
      <c r="CI445" s="3"/>
      <c r="CJ445" s="3"/>
      <c r="CK445" s="3"/>
      <c r="CL445" s="3"/>
      <c r="CM445" s="3"/>
      <c r="CN445" s="3"/>
      <c r="CO445" s="3"/>
      <c r="CP445" s="3"/>
      <c r="CQ445" s="3"/>
      <c r="CR445" s="3"/>
      <c r="CS445" s="3"/>
      <c r="CT445" s="3"/>
      <c r="CU445" s="3"/>
      <c r="CV445" s="3"/>
      <c r="CW445" s="3"/>
      <c r="CX445" s="3"/>
      <c r="CY445" s="3"/>
      <c r="CZ445" s="3"/>
      <c r="DA445" s="3"/>
      <c r="DB445" s="3"/>
      <c r="DC445" s="3"/>
      <c r="DD445" s="3"/>
      <c r="DE445" s="3"/>
      <c r="DF445" s="3"/>
      <c r="DG445" s="3"/>
      <c r="DH445" s="3"/>
      <c r="DI445" s="3"/>
      <c r="DJ445" s="3"/>
      <c r="DK445" s="3"/>
      <c r="DL445" s="3"/>
      <c r="DM445" s="3"/>
      <c r="DN445" s="3"/>
      <c r="DO445" s="3"/>
      <c r="DP445" s="3"/>
      <c r="DQ445" s="3"/>
      <c r="DR445" s="3"/>
      <c r="DS445" s="3"/>
      <c r="DT445" s="3"/>
      <c r="DU445" s="3"/>
      <c r="DV445" s="3"/>
      <c r="DW445" s="3"/>
      <c r="DX445" s="3"/>
      <c r="DY445" s="3"/>
      <c r="DZ445" s="3"/>
      <c r="EA445" s="3"/>
      <c r="EB445" s="3"/>
      <c r="EC445" s="3"/>
      <c r="ED445" s="3"/>
      <c r="EE445" s="3"/>
      <c r="EF445" s="3"/>
      <c r="EG445" s="3"/>
      <c r="EH445" s="3"/>
      <c r="EI445" s="3"/>
      <c r="EJ445" s="3"/>
      <c r="EK445" s="3"/>
      <c r="EL445" s="3"/>
      <c r="EM445" s="3"/>
      <c r="EN445" s="3"/>
      <c r="EO445" s="3"/>
      <c r="EP445" s="3"/>
      <c r="EQ445" s="3"/>
      <c r="ER445" s="3"/>
      <c r="ES445" s="3"/>
      <c r="ET445" s="3"/>
      <c r="EU445" s="3"/>
      <c r="EV445" s="3"/>
      <c r="EW445" s="3"/>
      <c r="EX445" s="3"/>
      <c r="EY445" s="3"/>
      <c r="EZ445" s="3"/>
      <c r="FA445" s="3"/>
      <c r="FB445" s="3"/>
      <c r="FC445" s="3"/>
      <c r="FD445" s="3"/>
      <c r="FE445" s="3"/>
      <c r="FF445" s="3"/>
      <c r="FG445" s="2"/>
      <c r="FH445" s="41"/>
      <c r="FI445" s="4"/>
      <c r="FJ445" s="4"/>
      <c r="FK445" s="4"/>
      <c r="FL445" s="4"/>
      <c r="FM445" s="4"/>
      <c r="FN445" s="4"/>
      <c r="FO445" s="4"/>
      <c r="FP445" s="13"/>
    </row>
    <row r="446" spans="1:172" s="5" customFormat="1" x14ac:dyDescent="0.25">
      <c r="A446" s="27"/>
      <c r="B446" s="27"/>
      <c r="C446" s="44"/>
      <c r="D446" s="285"/>
      <c r="E446" s="285"/>
      <c r="F446" s="285"/>
      <c r="G446" s="285"/>
      <c r="H446" s="285"/>
      <c r="I446" s="285"/>
      <c r="J446" s="285"/>
      <c r="K446" s="285"/>
      <c r="L446" s="285"/>
      <c r="M446" s="285"/>
      <c r="N446" s="285"/>
      <c r="O446" s="285"/>
      <c r="P446" s="285"/>
      <c r="Q446" s="285"/>
      <c r="R446" s="285"/>
      <c r="S446" s="285"/>
      <c r="T446" s="93"/>
      <c r="U446" s="3"/>
      <c r="V446" s="3"/>
      <c r="W446" s="3"/>
      <c r="X446" s="3"/>
      <c r="Y446" s="72"/>
      <c r="Z446" s="72"/>
      <c r="AA446" s="72"/>
      <c r="AB446" s="72"/>
      <c r="AC446" s="44"/>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c r="BM446" s="3"/>
      <c r="BN446" s="3"/>
      <c r="BO446" s="3"/>
      <c r="BP446" s="3"/>
      <c r="BQ446" s="3"/>
      <c r="BR446" s="3"/>
      <c r="BS446" s="3"/>
      <c r="BT446" s="3"/>
      <c r="BU446" s="3"/>
      <c r="BV446" s="3"/>
      <c r="BW446" s="3"/>
      <c r="BX446" s="3"/>
      <c r="BY446" s="3"/>
      <c r="BZ446" s="3"/>
      <c r="CA446" s="3"/>
      <c r="CB446" s="3"/>
      <c r="CC446" s="3"/>
      <c r="CD446" s="3"/>
      <c r="CE446" s="3"/>
      <c r="CF446" s="3"/>
      <c r="CG446" s="3"/>
      <c r="CH446" s="3"/>
      <c r="CI446" s="3"/>
      <c r="CJ446" s="3"/>
      <c r="CK446" s="3"/>
      <c r="CL446" s="3"/>
      <c r="CM446" s="3"/>
      <c r="CN446" s="3"/>
      <c r="CO446" s="3"/>
      <c r="CP446" s="3"/>
      <c r="CQ446" s="3"/>
      <c r="CR446" s="3"/>
      <c r="CS446" s="3"/>
      <c r="CT446" s="3"/>
      <c r="CU446" s="3"/>
      <c r="CV446" s="3"/>
      <c r="CW446" s="3"/>
      <c r="CX446" s="3"/>
      <c r="CY446" s="3"/>
      <c r="CZ446" s="3"/>
      <c r="DA446" s="3"/>
      <c r="DB446" s="3"/>
      <c r="DC446" s="3"/>
      <c r="DD446" s="3"/>
      <c r="DE446" s="3"/>
      <c r="DF446" s="3"/>
      <c r="DG446" s="3"/>
      <c r="DH446" s="3"/>
      <c r="DI446" s="3"/>
      <c r="DJ446" s="3"/>
      <c r="DK446" s="3"/>
      <c r="DL446" s="3"/>
      <c r="DM446" s="3"/>
      <c r="DN446" s="3"/>
      <c r="DO446" s="3"/>
      <c r="DP446" s="3"/>
      <c r="DQ446" s="3"/>
      <c r="DR446" s="3"/>
      <c r="DS446" s="3"/>
      <c r="DT446" s="3"/>
      <c r="DU446" s="3"/>
      <c r="DV446" s="3"/>
      <c r="DW446" s="3"/>
      <c r="DX446" s="3"/>
      <c r="DY446" s="3"/>
      <c r="DZ446" s="3"/>
      <c r="EA446" s="3"/>
      <c r="EB446" s="3"/>
      <c r="EC446" s="3"/>
      <c r="ED446" s="3"/>
      <c r="EE446" s="3"/>
      <c r="EF446" s="3"/>
      <c r="EG446" s="3"/>
      <c r="EH446" s="3"/>
      <c r="EI446" s="3"/>
      <c r="EJ446" s="3"/>
      <c r="EK446" s="3"/>
      <c r="EL446" s="3"/>
      <c r="EM446" s="3"/>
      <c r="EN446" s="3"/>
      <c r="EO446" s="3"/>
      <c r="EP446" s="3"/>
      <c r="EQ446" s="3"/>
      <c r="ER446" s="3"/>
      <c r="ES446" s="3"/>
      <c r="ET446" s="3"/>
      <c r="EU446" s="3"/>
      <c r="EV446" s="3"/>
      <c r="EW446" s="3"/>
      <c r="EX446" s="3"/>
      <c r="EY446" s="3"/>
      <c r="EZ446" s="3"/>
      <c r="FA446" s="3"/>
      <c r="FB446" s="3"/>
      <c r="FC446" s="3"/>
      <c r="FD446" s="3"/>
      <c r="FE446" s="3"/>
      <c r="FF446" s="3"/>
      <c r="FG446" s="2"/>
      <c r="FH446" s="41"/>
      <c r="FI446" s="4"/>
      <c r="FJ446" s="4"/>
      <c r="FK446" s="4"/>
      <c r="FL446" s="4"/>
      <c r="FM446" s="4"/>
      <c r="FN446" s="4"/>
      <c r="FO446" s="4"/>
      <c r="FP446" s="13"/>
    </row>
    <row r="447" spans="1:172" s="5" customFormat="1" x14ac:dyDescent="0.25">
      <c r="A447" s="27"/>
      <c r="B447" s="27"/>
      <c r="C447" s="44"/>
      <c r="D447" s="285"/>
      <c r="E447" s="285"/>
      <c r="F447" s="285"/>
      <c r="G447" s="285"/>
      <c r="H447" s="285"/>
      <c r="I447" s="285"/>
      <c r="J447" s="285"/>
      <c r="K447" s="285"/>
      <c r="L447" s="285"/>
      <c r="M447" s="285"/>
      <c r="N447" s="285"/>
      <c r="O447" s="285"/>
      <c r="P447" s="285"/>
      <c r="Q447" s="285"/>
      <c r="R447" s="285"/>
      <c r="S447" s="285"/>
      <c r="T447" s="93"/>
      <c r="U447" s="3"/>
      <c r="V447" s="3"/>
      <c r="W447" s="3"/>
      <c r="X447" s="3"/>
      <c r="Y447" s="72"/>
      <c r="Z447" s="72"/>
      <c r="AA447" s="72"/>
      <c r="AB447" s="72"/>
      <c r="AC447" s="44"/>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c r="BM447" s="3"/>
      <c r="BN447" s="3"/>
      <c r="BO447" s="3"/>
      <c r="BP447" s="3"/>
      <c r="BQ447" s="3"/>
      <c r="BR447" s="3"/>
      <c r="BS447" s="3"/>
      <c r="BT447" s="3"/>
      <c r="BU447" s="3"/>
      <c r="BV447" s="3"/>
      <c r="BW447" s="3"/>
      <c r="BX447" s="3"/>
      <c r="BY447" s="3"/>
      <c r="BZ447" s="3"/>
      <c r="CA447" s="3"/>
      <c r="CB447" s="3"/>
      <c r="CC447" s="3"/>
      <c r="CD447" s="3"/>
      <c r="CE447" s="3"/>
      <c r="CF447" s="3"/>
      <c r="CG447" s="3"/>
      <c r="CH447" s="3"/>
      <c r="CI447" s="3"/>
      <c r="CJ447" s="3"/>
      <c r="CK447" s="3"/>
      <c r="CL447" s="3"/>
      <c r="CM447" s="3"/>
      <c r="CN447" s="3"/>
      <c r="CO447" s="3"/>
      <c r="CP447" s="3"/>
      <c r="CQ447" s="3"/>
      <c r="CR447" s="3"/>
      <c r="CS447" s="3"/>
      <c r="CT447" s="3"/>
      <c r="CU447" s="3"/>
      <c r="CV447" s="3"/>
      <c r="CW447" s="3"/>
      <c r="CX447" s="3"/>
      <c r="CY447" s="3"/>
      <c r="CZ447" s="3"/>
      <c r="DA447" s="3"/>
      <c r="DB447" s="3"/>
      <c r="DC447" s="3"/>
      <c r="DD447" s="3"/>
      <c r="DE447" s="3"/>
      <c r="DF447" s="3"/>
      <c r="DG447" s="3"/>
      <c r="DH447" s="3"/>
      <c r="DI447" s="3"/>
      <c r="DJ447" s="3"/>
      <c r="DK447" s="3"/>
      <c r="DL447" s="3"/>
      <c r="DM447" s="3"/>
      <c r="DN447" s="3"/>
      <c r="DO447" s="3"/>
      <c r="DP447" s="3"/>
      <c r="DQ447" s="3"/>
      <c r="DR447" s="3"/>
      <c r="DS447" s="3"/>
      <c r="DT447" s="3"/>
      <c r="DU447" s="3"/>
      <c r="DV447" s="3"/>
      <c r="DW447" s="3"/>
      <c r="DX447" s="3"/>
      <c r="DY447" s="3"/>
      <c r="DZ447" s="3"/>
      <c r="EA447" s="3"/>
      <c r="EB447" s="3"/>
      <c r="EC447" s="3"/>
      <c r="ED447" s="3"/>
      <c r="EE447" s="3"/>
      <c r="EF447" s="3"/>
      <c r="EG447" s="3"/>
      <c r="EH447" s="3"/>
      <c r="EI447" s="3"/>
      <c r="EJ447" s="3"/>
      <c r="EK447" s="3"/>
      <c r="EL447" s="3"/>
      <c r="EM447" s="3"/>
      <c r="EN447" s="3"/>
      <c r="EO447" s="3"/>
      <c r="EP447" s="3"/>
      <c r="EQ447" s="3"/>
      <c r="ER447" s="3"/>
      <c r="ES447" s="3"/>
      <c r="ET447" s="3"/>
      <c r="EU447" s="3"/>
      <c r="EV447" s="3"/>
      <c r="EW447" s="3"/>
      <c r="EX447" s="3"/>
      <c r="EY447" s="3"/>
      <c r="EZ447" s="3"/>
      <c r="FA447" s="3"/>
      <c r="FB447" s="3"/>
      <c r="FC447" s="3"/>
      <c r="FD447" s="3"/>
      <c r="FE447" s="3"/>
      <c r="FF447" s="3"/>
      <c r="FG447" s="2"/>
      <c r="FH447" s="41"/>
      <c r="FI447" s="4"/>
      <c r="FJ447" s="4"/>
      <c r="FK447" s="4"/>
      <c r="FL447" s="4"/>
      <c r="FM447" s="4"/>
      <c r="FN447" s="4"/>
      <c r="FO447" s="4"/>
      <c r="FP447" s="13"/>
    </row>
    <row r="448" spans="1:172" s="5" customFormat="1" x14ac:dyDescent="0.25">
      <c r="A448" s="27"/>
      <c r="B448" s="27"/>
      <c r="C448" s="44"/>
      <c r="D448" s="285"/>
      <c r="E448" s="285"/>
      <c r="F448" s="285"/>
      <c r="G448" s="285"/>
      <c r="H448" s="285"/>
      <c r="I448" s="285"/>
      <c r="J448" s="285"/>
      <c r="K448" s="285"/>
      <c r="L448" s="285"/>
      <c r="M448" s="285"/>
      <c r="N448" s="285"/>
      <c r="O448" s="285"/>
      <c r="P448" s="285"/>
      <c r="Q448" s="285"/>
      <c r="R448" s="285"/>
      <c r="S448" s="285"/>
      <c r="T448" s="93"/>
      <c r="U448" s="3"/>
      <c r="V448" s="3"/>
      <c r="W448" s="3"/>
      <c r="X448" s="3"/>
      <c r="Y448" s="72"/>
      <c r="Z448" s="72"/>
      <c r="AA448" s="72"/>
      <c r="AB448" s="72"/>
      <c r="AC448" s="44"/>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c r="BM448" s="3"/>
      <c r="BN448" s="3"/>
      <c r="BO448" s="3"/>
      <c r="BP448" s="3"/>
      <c r="BQ448" s="3"/>
      <c r="BR448" s="3"/>
      <c r="BS448" s="3"/>
      <c r="BT448" s="3"/>
      <c r="BU448" s="3"/>
      <c r="BV448" s="3"/>
      <c r="BW448" s="3"/>
      <c r="BX448" s="3"/>
      <c r="BY448" s="3"/>
      <c r="BZ448" s="3"/>
      <c r="CA448" s="3"/>
      <c r="CB448" s="3"/>
      <c r="CC448" s="3"/>
      <c r="CD448" s="3"/>
      <c r="CE448" s="3"/>
      <c r="CF448" s="3"/>
      <c r="CG448" s="3"/>
      <c r="CH448" s="3"/>
      <c r="CI448" s="3"/>
      <c r="CJ448" s="3"/>
      <c r="CK448" s="3"/>
      <c r="CL448" s="3"/>
      <c r="CM448" s="3"/>
      <c r="CN448" s="3"/>
      <c r="CO448" s="3"/>
      <c r="CP448" s="3"/>
      <c r="CQ448" s="3"/>
      <c r="CR448" s="3"/>
      <c r="CS448" s="3"/>
      <c r="CT448" s="3"/>
      <c r="CU448" s="3"/>
      <c r="CV448" s="3"/>
      <c r="CW448" s="3"/>
      <c r="CX448" s="3"/>
      <c r="CY448" s="3"/>
      <c r="CZ448" s="3"/>
      <c r="DA448" s="3"/>
      <c r="DB448" s="3"/>
      <c r="DC448" s="3"/>
      <c r="DD448" s="3"/>
      <c r="DE448" s="3"/>
      <c r="DF448" s="3"/>
      <c r="DG448" s="3"/>
      <c r="DH448" s="3"/>
      <c r="DI448" s="3"/>
      <c r="DJ448" s="3"/>
      <c r="DK448" s="3"/>
      <c r="DL448" s="3"/>
      <c r="DM448" s="3"/>
      <c r="DN448" s="3"/>
      <c r="DO448" s="3"/>
      <c r="DP448" s="3"/>
      <c r="DQ448" s="3"/>
      <c r="DR448" s="3"/>
      <c r="DS448" s="3"/>
      <c r="DT448" s="3"/>
      <c r="DU448" s="3"/>
      <c r="DV448" s="3"/>
      <c r="DW448" s="3"/>
      <c r="DX448" s="3"/>
      <c r="DY448" s="3"/>
      <c r="DZ448" s="3"/>
      <c r="EA448" s="3"/>
      <c r="EB448" s="3"/>
      <c r="EC448" s="3"/>
      <c r="ED448" s="3"/>
      <c r="EE448" s="3"/>
      <c r="EF448" s="3"/>
      <c r="EG448" s="3"/>
      <c r="EH448" s="3"/>
      <c r="EI448" s="3"/>
      <c r="EJ448" s="3"/>
      <c r="EK448" s="3"/>
      <c r="EL448" s="3"/>
      <c r="EM448" s="3"/>
      <c r="EN448" s="3"/>
      <c r="EO448" s="3"/>
      <c r="EP448" s="3"/>
      <c r="EQ448" s="3"/>
      <c r="ER448" s="3"/>
      <c r="ES448" s="3"/>
      <c r="ET448" s="3"/>
      <c r="EU448" s="3"/>
      <c r="EV448" s="3"/>
      <c r="EW448" s="3"/>
      <c r="EX448" s="3"/>
      <c r="EY448" s="3"/>
      <c r="EZ448" s="3"/>
      <c r="FA448" s="3"/>
      <c r="FB448" s="3"/>
      <c r="FC448" s="3"/>
      <c r="FD448" s="3"/>
      <c r="FE448" s="3"/>
      <c r="FF448" s="3"/>
      <c r="FG448" s="2"/>
      <c r="FH448" s="41"/>
      <c r="FI448" s="4"/>
      <c r="FJ448" s="4"/>
      <c r="FK448" s="4"/>
      <c r="FL448" s="4"/>
      <c r="FM448" s="4"/>
      <c r="FN448" s="4"/>
      <c r="FO448" s="4"/>
      <c r="FP448" s="13"/>
    </row>
    <row r="449" spans="1:172" s="5" customFormat="1" x14ac:dyDescent="0.25">
      <c r="A449" s="27"/>
      <c r="B449" s="27"/>
      <c r="C449" s="44"/>
      <c r="D449" s="285"/>
      <c r="E449" s="285"/>
      <c r="F449" s="285"/>
      <c r="G449" s="285"/>
      <c r="H449" s="285"/>
      <c r="I449" s="285"/>
      <c r="J449" s="285"/>
      <c r="K449" s="285"/>
      <c r="L449" s="285"/>
      <c r="M449" s="285"/>
      <c r="N449" s="285"/>
      <c r="O449" s="285"/>
      <c r="P449" s="285"/>
      <c r="Q449" s="285"/>
      <c r="R449" s="285"/>
      <c r="S449" s="285"/>
      <c r="T449" s="93"/>
      <c r="U449" s="3"/>
      <c r="V449" s="3"/>
      <c r="W449" s="3"/>
      <c r="X449" s="3"/>
      <c r="Y449" s="72"/>
      <c r="Z449" s="72"/>
      <c r="AA449" s="72"/>
      <c r="AB449" s="72"/>
      <c r="AC449" s="44"/>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c r="BM449" s="3"/>
      <c r="BN449" s="3"/>
      <c r="BO449" s="3"/>
      <c r="BP449" s="3"/>
      <c r="BQ449" s="3"/>
      <c r="BR449" s="3"/>
      <c r="BS449" s="3"/>
      <c r="BT449" s="3"/>
      <c r="BU449" s="3"/>
      <c r="BV449" s="3"/>
      <c r="BW449" s="3"/>
      <c r="BX449" s="3"/>
      <c r="BY449" s="3"/>
      <c r="BZ449" s="3"/>
      <c r="CA449" s="3"/>
      <c r="CB449" s="3"/>
      <c r="CC449" s="3"/>
      <c r="CD449" s="3"/>
      <c r="CE449" s="3"/>
      <c r="CF449" s="3"/>
      <c r="CG449" s="3"/>
      <c r="CH449" s="3"/>
      <c r="CI449" s="3"/>
      <c r="CJ449" s="3"/>
      <c r="CK449" s="3"/>
      <c r="CL449" s="3"/>
      <c r="CM449" s="3"/>
      <c r="CN449" s="3"/>
      <c r="CO449" s="3"/>
      <c r="CP449" s="3"/>
      <c r="CQ449" s="3"/>
      <c r="CR449" s="3"/>
      <c r="CS449" s="3"/>
      <c r="CT449" s="3"/>
      <c r="CU449" s="3"/>
      <c r="CV449" s="3"/>
      <c r="CW449" s="3"/>
      <c r="CX449" s="3"/>
      <c r="CY449" s="3"/>
      <c r="CZ449" s="3"/>
      <c r="DA449" s="3"/>
      <c r="DB449" s="3"/>
      <c r="DC449" s="3"/>
      <c r="DD449" s="3"/>
      <c r="DE449" s="3"/>
      <c r="DF449" s="3"/>
      <c r="DG449" s="3"/>
      <c r="DH449" s="3"/>
      <c r="DI449" s="3"/>
      <c r="DJ449" s="3"/>
      <c r="DK449" s="3"/>
      <c r="DL449" s="3"/>
      <c r="DM449" s="3"/>
      <c r="DN449" s="3"/>
      <c r="DO449" s="3"/>
      <c r="DP449" s="3"/>
      <c r="DQ449" s="3"/>
      <c r="DR449" s="3"/>
      <c r="DS449" s="3"/>
      <c r="DT449" s="3"/>
      <c r="DU449" s="3"/>
      <c r="DV449" s="3"/>
      <c r="DW449" s="3"/>
      <c r="DX449" s="3"/>
      <c r="DY449" s="3"/>
      <c r="DZ449" s="3"/>
      <c r="EA449" s="3"/>
      <c r="EB449" s="3"/>
      <c r="EC449" s="3"/>
      <c r="ED449" s="3"/>
      <c r="EE449" s="3"/>
      <c r="EF449" s="3"/>
      <c r="EG449" s="3"/>
      <c r="EH449" s="3"/>
      <c r="EI449" s="3"/>
      <c r="EJ449" s="3"/>
      <c r="EK449" s="3"/>
      <c r="EL449" s="3"/>
      <c r="EM449" s="3"/>
      <c r="EN449" s="3"/>
      <c r="EO449" s="3"/>
      <c r="EP449" s="3"/>
      <c r="EQ449" s="3"/>
      <c r="ER449" s="3"/>
      <c r="ES449" s="3"/>
      <c r="ET449" s="3"/>
      <c r="EU449" s="3"/>
      <c r="EV449" s="3"/>
      <c r="EW449" s="3"/>
      <c r="EX449" s="3"/>
      <c r="EY449" s="3"/>
      <c r="EZ449" s="3"/>
      <c r="FA449" s="3"/>
      <c r="FB449" s="3"/>
      <c r="FC449" s="3"/>
      <c r="FD449" s="3"/>
      <c r="FE449" s="3"/>
      <c r="FF449" s="3"/>
      <c r="FG449" s="2"/>
      <c r="FH449" s="41"/>
      <c r="FI449" s="4"/>
      <c r="FJ449" s="4"/>
      <c r="FK449" s="4"/>
      <c r="FL449" s="4"/>
      <c r="FM449" s="4"/>
      <c r="FN449" s="4"/>
      <c r="FO449" s="4"/>
      <c r="FP449" s="13"/>
    </row>
    <row r="450" spans="1:172" s="5" customFormat="1" x14ac:dyDescent="0.25">
      <c r="A450" s="27"/>
      <c r="B450" s="27"/>
      <c r="C450" s="44"/>
      <c r="D450" s="285"/>
      <c r="E450" s="285"/>
      <c r="F450" s="285"/>
      <c r="G450" s="285"/>
      <c r="H450" s="285"/>
      <c r="I450" s="285"/>
      <c r="J450" s="285"/>
      <c r="K450" s="285"/>
      <c r="L450" s="285"/>
      <c r="M450" s="285"/>
      <c r="N450" s="285"/>
      <c r="O450" s="285"/>
      <c r="P450" s="285"/>
      <c r="Q450" s="285"/>
      <c r="R450" s="285"/>
      <c r="S450" s="285"/>
      <c r="T450" s="93"/>
      <c r="U450" s="3"/>
      <c r="V450" s="3"/>
      <c r="W450" s="3"/>
      <c r="X450" s="3"/>
      <c r="Y450" s="72"/>
      <c r="Z450" s="72"/>
      <c r="AA450" s="72"/>
      <c r="AB450" s="72"/>
      <c r="AC450" s="44"/>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c r="BM450" s="3"/>
      <c r="BN450" s="3"/>
      <c r="BO450" s="3"/>
      <c r="BP450" s="3"/>
      <c r="BQ450" s="3"/>
      <c r="BR450" s="3"/>
      <c r="BS450" s="3"/>
      <c r="BT450" s="3"/>
      <c r="BU450" s="3"/>
      <c r="BV450" s="3"/>
      <c r="BW450" s="3"/>
      <c r="BX450" s="3"/>
      <c r="BY450" s="3"/>
      <c r="BZ450" s="3"/>
      <c r="CA450" s="3"/>
      <c r="CB450" s="3"/>
      <c r="CC450" s="3"/>
      <c r="CD450" s="3"/>
      <c r="CE450" s="3"/>
      <c r="CF450" s="3"/>
      <c r="CG450" s="3"/>
      <c r="CH450" s="3"/>
      <c r="CI450" s="3"/>
      <c r="CJ450" s="3"/>
      <c r="CK450" s="3"/>
      <c r="CL450" s="3"/>
      <c r="CM450" s="3"/>
      <c r="CN450" s="3"/>
      <c r="CO450" s="3"/>
      <c r="CP450" s="3"/>
      <c r="CQ450" s="3"/>
      <c r="CR450" s="3"/>
      <c r="CS450" s="3"/>
      <c r="CT450" s="3"/>
      <c r="CU450" s="3"/>
      <c r="CV450" s="3"/>
      <c r="CW450" s="3"/>
      <c r="CX450" s="3"/>
      <c r="CY450" s="3"/>
      <c r="CZ450" s="3"/>
      <c r="DA450" s="3"/>
      <c r="DB450" s="3"/>
      <c r="DC450" s="3"/>
      <c r="DD450" s="3"/>
      <c r="DE450" s="3"/>
      <c r="DF450" s="3"/>
      <c r="DG450" s="3"/>
      <c r="DH450" s="3"/>
      <c r="DI450" s="3"/>
      <c r="DJ450" s="3"/>
      <c r="DK450" s="3"/>
      <c r="DL450" s="3"/>
      <c r="DM450" s="3"/>
      <c r="DN450" s="3"/>
      <c r="DO450" s="3"/>
      <c r="DP450" s="3"/>
      <c r="DQ450" s="3"/>
      <c r="DR450" s="3"/>
      <c r="DS450" s="3"/>
      <c r="DT450" s="3"/>
      <c r="DU450" s="3"/>
      <c r="DV450" s="3"/>
      <c r="DW450" s="3"/>
      <c r="DX450" s="3"/>
      <c r="DY450" s="3"/>
      <c r="DZ450" s="3"/>
      <c r="EA450" s="3"/>
      <c r="EB450" s="3"/>
      <c r="EC450" s="3"/>
      <c r="ED450" s="3"/>
      <c r="EE450" s="3"/>
      <c r="EF450" s="3"/>
      <c r="EG450" s="3"/>
      <c r="EH450" s="3"/>
      <c r="EI450" s="3"/>
      <c r="EJ450" s="3"/>
      <c r="EK450" s="3"/>
      <c r="EL450" s="3"/>
      <c r="EM450" s="3"/>
      <c r="EN450" s="3"/>
      <c r="EO450" s="3"/>
      <c r="EP450" s="3"/>
      <c r="EQ450" s="3"/>
      <c r="ER450" s="3"/>
      <c r="ES450" s="3"/>
      <c r="ET450" s="3"/>
      <c r="EU450" s="3"/>
      <c r="EV450" s="3"/>
      <c r="EW450" s="3"/>
      <c r="EX450" s="3"/>
      <c r="EY450" s="3"/>
      <c r="EZ450" s="3"/>
      <c r="FA450" s="3"/>
      <c r="FB450" s="3"/>
      <c r="FC450" s="3"/>
      <c r="FD450" s="3"/>
      <c r="FE450" s="3"/>
      <c r="FF450" s="3"/>
      <c r="FG450" s="2"/>
      <c r="FH450" s="41"/>
      <c r="FI450" s="4"/>
      <c r="FJ450" s="4"/>
      <c r="FK450" s="4"/>
      <c r="FL450" s="4"/>
      <c r="FM450" s="4"/>
      <c r="FN450" s="4"/>
      <c r="FO450" s="4"/>
      <c r="FP450" s="13"/>
    </row>
    <row r="451" spans="1:172" s="5" customFormat="1" x14ac:dyDescent="0.25">
      <c r="A451" s="27"/>
      <c r="B451" s="27"/>
      <c r="C451" s="44"/>
      <c r="D451" s="285"/>
      <c r="E451" s="285"/>
      <c r="F451" s="285"/>
      <c r="G451" s="285"/>
      <c r="H451" s="285"/>
      <c r="I451" s="285"/>
      <c r="J451" s="285"/>
      <c r="K451" s="285"/>
      <c r="L451" s="285"/>
      <c r="M451" s="285"/>
      <c r="N451" s="285"/>
      <c r="O451" s="285"/>
      <c r="P451" s="285"/>
      <c r="Q451" s="285"/>
      <c r="R451" s="285"/>
      <c r="S451" s="285"/>
      <c r="T451" s="93"/>
      <c r="U451" s="3"/>
      <c r="V451" s="3"/>
      <c r="W451" s="3"/>
      <c r="X451" s="3"/>
      <c r="Y451" s="72"/>
      <c r="Z451" s="72"/>
      <c r="AA451" s="72"/>
      <c r="AB451" s="72"/>
      <c r="AC451" s="44"/>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c r="BM451" s="3"/>
      <c r="BN451" s="3"/>
      <c r="BO451" s="3"/>
      <c r="BP451" s="3"/>
      <c r="BQ451" s="3"/>
      <c r="BR451" s="3"/>
      <c r="BS451" s="3"/>
      <c r="BT451" s="3"/>
      <c r="BU451" s="3"/>
      <c r="BV451" s="3"/>
      <c r="BW451" s="3"/>
      <c r="BX451" s="3"/>
      <c r="BY451" s="3"/>
      <c r="BZ451" s="3"/>
      <c r="CA451" s="3"/>
      <c r="CB451" s="3"/>
      <c r="CC451" s="3"/>
      <c r="CD451" s="3"/>
      <c r="CE451" s="3"/>
      <c r="CF451" s="3"/>
      <c r="CG451" s="3"/>
      <c r="CH451" s="3"/>
      <c r="CI451" s="3"/>
      <c r="CJ451" s="3"/>
      <c r="CK451" s="3"/>
      <c r="CL451" s="3"/>
      <c r="CM451" s="3"/>
      <c r="CN451" s="3"/>
      <c r="CO451" s="3"/>
      <c r="CP451" s="3"/>
      <c r="CQ451" s="3"/>
      <c r="CR451" s="3"/>
      <c r="CS451" s="3"/>
      <c r="CT451" s="3"/>
      <c r="CU451" s="3"/>
      <c r="CV451" s="3"/>
      <c r="CW451" s="3"/>
      <c r="CX451" s="3"/>
      <c r="CY451" s="3"/>
      <c r="CZ451" s="3"/>
      <c r="DA451" s="3"/>
      <c r="DB451" s="3"/>
      <c r="DC451" s="3"/>
      <c r="DD451" s="3"/>
      <c r="DE451" s="3"/>
      <c r="DF451" s="3"/>
      <c r="DG451" s="3"/>
      <c r="DH451" s="3"/>
      <c r="DI451" s="3"/>
      <c r="DJ451" s="3"/>
      <c r="DK451" s="3"/>
      <c r="DL451" s="3"/>
      <c r="DM451" s="3"/>
      <c r="DN451" s="3"/>
      <c r="DO451" s="3"/>
      <c r="DP451" s="3"/>
      <c r="DQ451" s="3"/>
      <c r="DR451" s="3"/>
      <c r="DS451" s="3"/>
      <c r="DT451" s="3"/>
      <c r="DU451" s="3"/>
      <c r="DV451" s="3"/>
      <c r="DW451" s="3"/>
      <c r="DX451" s="3"/>
      <c r="DY451" s="3"/>
      <c r="DZ451" s="3"/>
      <c r="EA451" s="3"/>
      <c r="EB451" s="3"/>
      <c r="EC451" s="3"/>
      <c r="ED451" s="3"/>
      <c r="EE451" s="3"/>
      <c r="EF451" s="3"/>
      <c r="EG451" s="3"/>
      <c r="EH451" s="3"/>
      <c r="EI451" s="3"/>
      <c r="EJ451" s="3"/>
      <c r="EK451" s="3"/>
      <c r="EL451" s="3"/>
      <c r="EM451" s="3"/>
      <c r="EN451" s="3"/>
      <c r="EO451" s="3"/>
      <c r="EP451" s="3"/>
      <c r="EQ451" s="3"/>
      <c r="ER451" s="3"/>
      <c r="ES451" s="3"/>
      <c r="ET451" s="3"/>
      <c r="EU451" s="3"/>
      <c r="EV451" s="3"/>
      <c r="EW451" s="3"/>
      <c r="EX451" s="3"/>
      <c r="EY451" s="3"/>
      <c r="EZ451" s="3"/>
      <c r="FA451" s="3"/>
      <c r="FB451" s="3"/>
      <c r="FC451" s="3"/>
      <c r="FD451" s="3"/>
      <c r="FE451" s="3"/>
      <c r="FF451" s="3"/>
      <c r="FG451" s="2"/>
      <c r="FH451" s="41"/>
      <c r="FI451" s="4"/>
      <c r="FJ451" s="4"/>
      <c r="FK451" s="4"/>
      <c r="FL451" s="4"/>
      <c r="FM451" s="4"/>
      <c r="FN451" s="4"/>
      <c r="FO451" s="4"/>
      <c r="FP451" s="13"/>
    </row>
    <row r="452" spans="1:172" s="5" customFormat="1" x14ac:dyDescent="0.25">
      <c r="A452" s="27"/>
      <c r="B452" s="27"/>
      <c r="C452" s="44"/>
      <c r="D452" s="285"/>
      <c r="E452" s="285"/>
      <c r="F452" s="285"/>
      <c r="G452" s="285"/>
      <c r="H452" s="285"/>
      <c r="I452" s="285"/>
      <c r="J452" s="285"/>
      <c r="K452" s="285"/>
      <c r="L452" s="285"/>
      <c r="M452" s="285"/>
      <c r="N452" s="285"/>
      <c r="O452" s="285"/>
      <c r="P452" s="285"/>
      <c r="Q452" s="285"/>
      <c r="R452" s="285"/>
      <c r="S452" s="285"/>
      <c r="T452" s="93"/>
      <c r="U452" s="3"/>
      <c r="V452" s="3"/>
      <c r="W452" s="3"/>
      <c r="X452" s="3"/>
      <c r="Y452" s="72"/>
      <c r="Z452" s="72"/>
      <c r="AA452" s="72"/>
      <c r="AB452" s="72"/>
      <c r="AC452" s="44"/>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c r="BM452" s="3"/>
      <c r="BN452" s="3"/>
      <c r="BO452" s="3"/>
      <c r="BP452" s="3"/>
      <c r="BQ452" s="3"/>
      <c r="BR452" s="3"/>
      <c r="BS452" s="3"/>
      <c r="BT452" s="3"/>
      <c r="BU452" s="3"/>
      <c r="BV452" s="3"/>
      <c r="BW452" s="3"/>
      <c r="BX452" s="3"/>
      <c r="BY452" s="3"/>
      <c r="BZ452" s="3"/>
      <c r="CA452" s="3"/>
      <c r="CB452" s="3"/>
      <c r="CC452" s="3"/>
      <c r="CD452" s="3"/>
      <c r="CE452" s="3"/>
      <c r="CF452" s="3"/>
      <c r="CG452" s="3"/>
      <c r="CH452" s="3"/>
      <c r="CI452" s="3"/>
      <c r="CJ452" s="3"/>
      <c r="CK452" s="3"/>
      <c r="CL452" s="3"/>
      <c r="CM452" s="3"/>
      <c r="CN452" s="3"/>
      <c r="CO452" s="3"/>
      <c r="CP452" s="3"/>
      <c r="CQ452" s="3"/>
      <c r="CR452" s="3"/>
      <c r="CS452" s="3"/>
      <c r="CT452" s="3"/>
      <c r="CU452" s="3"/>
      <c r="CV452" s="3"/>
      <c r="CW452" s="3"/>
      <c r="CX452" s="3"/>
      <c r="CY452" s="3"/>
      <c r="CZ452" s="3"/>
      <c r="DA452" s="3"/>
      <c r="DB452" s="3"/>
      <c r="DC452" s="3"/>
      <c r="DD452" s="3"/>
      <c r="DE452" s="3"/>
      <c r="DF452" s="3"/>
      <c r="DG452" s="3"/>
      <c r="DH452" s="3"/>
      <c r="DI452" s="3"/>
      <c r="DJ452" s="3"/>
      <c r="DK452" s="3"/>
      <c r="DL452" s="3"/>
      <c r="DM452" s="3"/>
      <c r="DN452" s="3"/>
      <c r="DO452" s="3"/>
      <c r="DP452" s="3"/>
      <c r="DQ452" s="3"/>
      <c r="DR452" s="3"/>
      <c r="DS452" s="3"/>
      <c r="DT452" s="3"/>
      <c r="DU452" s="3"/>
      <c r="DV452" s="3"/>
      <c r="DW452" s="3"/>
      <c r="DX452" s="3"/>
      <c r="DY452" s="3"/>
      <c r="DZ452" s="3"/>
      <c r="EA452" s="3"/>
      <c r="EB452" s="3"/>
      <c r="EC452" s="3"/>
      <c r="ED452" s="3"/>
      <c r="EE452" s="3"/>
      <c r="EF452" s="3"/>
      <c r="EG452" s="3"/>
      <c r="EH452" s="3"/>
      <c r="EI452" s="3"/>
      <c r="EJ452" s="3"/>
      <c r="EK452" s="3"/>
      <c r="EL452" s="3"/>
      <c r="EM452" s="3"/>
      <c r="EN452" s="3"/>
      <c r="EO452" s="3"/>
      <c r="EP452" s="3"/>
      <c r="EQ452" s="3"/>
      <c r="ER452" s="3"/>
      <c r="ES452" s="3"/>
      <c r="ET452" s="3"/>
      <c r="EU452" s="3"/>
      <c r="EV452" s="3"/>
      <c r="EW452" s="3"/>
      <c r="EX452" s="3"/>
      <c r="EY452" s="3"/>
      <c r="EZ452" s="3"/>
      <c r="FA452" s="3"/>
      <c r="FB452" s="3"/>
      <c r="FC452" s="3"/>
      <c r="FD452" s="3"/>
      <c r="FE452" s="3"/>
      <c r="FF452" s="3"/>
      <c r="FG452" s="2"/>
      <c r="FH452" s="41"/>
      <c r="FI452" s="4"/>
      <c r="FJ452" s="4"/>
      <c r="FK452" s="4"/>
      <c r="FL452" s="4"/>
      <c r="FM452" s="4"/>
      <c r="FN452" s="4"/>
      <c r="FO452" s="4"/>
      <c r="FP452" s="13"/>
    </row>
    <row r="453" spans="1:172" s="5" customFormat="1" x14ac:dyDescent="0.25">
      <c r="A453" s="27"/>
      <c r="B453" s="27"/>
      <c r="C453" s="44"/>
      <c r="D453" s="285"/>
      <c r="E453" s="285"/>
      <c r="F453" s="285"/>
      <c r="G453" s="285"/>
      <c r="H453" s="285"/>
      <c r="I453" s="285"/>
      <c r="J453" s="285"/>
      <c r="K453" s="285"/>
      <c r="L453" s="285"/>
      <c r="M453" s="285"/>
      <c r="N453" s="285"/>
      <c r="O453" s="285"/>
      <c r="P453" s="285"/>
      <c r="Q453" s="285"/>
      <c r="R453" s="285"/>
      <c r="S453" s="285"/>
      <c r="T453" s="93"/>
      <c r="U453" s="3"/>
      <c r="V453" s="3"/>
      <c r="W453" s="3"/>
      <c r="X453" s="3"/>
      <c r="Y453" s="72"/>
      <c r="Z453" s="72"/>
      <c r="AA453" s="72"/>
      <c r="AB453" s="72"/>
      <c r="AC453" s="44"/>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c r="BM453" s="3"/>
      <c r="BN453" s="3"/>
      <c r="BO453" s="3"/>
      <c r="BP453" s="3"/>
      <c r="BQ453" s="3"/>
      <c r="BR453" s="3"/>
      <c r="BS453" s="3"/>
      <c r="BT453" s="3"/>
      <c r="BU453" s="3"/>
      <c r="BV453" s="3"/>
      <c r="BW453" s="3"/>
      <c r="BX453" s="3"/>
      <c r="BY453" s="3"/>
      <c r="BZ453" s="3"/>
      <c r="CA453" s="3"/>
      <c r="CB453" s="3"/>
      <c r="CC453" s="3"/>
      <c r="CD453" s="3"/>
      <c r="CE453" s="3"/>
      <c r="CF453" s="3"/>
      <c r="CG453" s="3"/>
      <c r="CH453" s="3"/>
      <c r="CI453" s="3"/>
      <c r="CJ453" s="3"/>
      <c r="CK453" s="3"/>
      <c r="CL453" s="3"/>
      <c r="CM453" s="3"/>
      <c r="CN453" s="3"/>
      <c r="CO453" s="3"/>
      <c r="CP453" s="3"/>
      <c r="CQ453" s="3"/>
      <c r="CR453" s="3"/>
      <c r="CS453" s="3"/>
      <c r="CT453" s="3"/>
      <c r="CU453" s="3"/>
      <c r="CV453" s="3"/>
      <c r="CW453" s="3"/>
      <c r="CX453" s="3"/>
      <c r="CY453" s="3"/>
      <c r="CZ453" s="3"/>
      <c r="DA453" s="3"/>
      <c r="DB453" s="3"/>
      <c r="DC453" s="3"/>
      <c r="DD453" s="3"/>
      <c r="DE453" s="3"/>
      <c r="DF453" s="3"/>
      <c r="DG453" s="3"/>
      <c r="DH453" s="3"/>
      <c r="DI453" s="3"/>
      <c r="DJ453" s="3"/>
      <c r="DK453" s="3"/>
      <c r="DL453" s="3"/>
      <c r="DM453" s="3"/>
      <c r="DN453" s="3"/>
      <c r="DO453" s="3"/>
      <c r="DP453" s="3"/>
      <c r="DQ453" s="3"/>
      <c r="DR453" s="3"/>
      <c r="DS453" s="3"/>
      <c r="DT453" s="3"/>
      <c r="DU453" s="3"/>
      <c r="DV453" s="3"/>
      <c r="DW453" s="3"/>
      <c r="DX453" s="3"/>
      <c r="DY453" s="3"/>
      <c r="DZ453" s="3"/>
      <c r="EA453" s="3"/>
      <c r="EB453" s="3"/>
      <c r="EC453" s="3"/>
      <c r="ED453" s="3"/>
      <c r="EE453" s="3"/>
      <c r="EF453" s="3"/>
      <c r="EG453" s="3"/>
      <c r="EH453" s="3"/>
      <c r="EI453" s="3"/>
      <c r="EJ453" s="3"/>
      <c r="EK453" s="3"/>
      <c r="EL453" s="3"/>
      <c r="EM453" s="3"/>
      <c r="EN453" s="3"/>
      <c r="EO453" s="3"/>
      <c r="EP453" s="3"/>
      <c r="EQ453" s="3"/>
      <c r="ER453" s="3"/>
      <c r="ES453" s="3"/>
      <c r="ET453" s="3"/>
      <c r="EU453" s="3"/>
      <c r="EV453" s="3"/>
      <c r="EW453" s="3"/>
      <c r="EX453" s="3"/>
      <c r="EY453" s="3"/>
      <c r="EZ453" s="3"/>
      <c r="FA453" s="3"/>
      <c r="FB453" s="3"/>
      <c r="FC453" s="3"/>
      <c r="FD453" s="3"/>
      <c r="FE453" s="3"/>
      <c r="FF453" s="3"/>
      <c r="FG453" s="2"/>
      <c r="FH453" s="41"/>
      <c r="FI453" s="4"/>
      <c r="FJ453" s="4"/>
      <c r="FK453" s="4"/>
      <c r="FL453" s="4"/>
      <c r="FM453" s="4"/>
      <c r="FN453" s="4"/>
      <c r="FO453" s="4"/>
      <c r="FP453" s="13"/>
    </row>
    <row r="454" spans="1:172" s="5" customFormat="1" x14ac:dyDescent="0.25">
      <c r="A454" s="27"/>
      <c r="B454" s="27"/>
      <c r="C454" s="44"/>
      <c r="D454" s="285"/>
      <c r="E454" s="285"/>
      <c r="F454" s="285"/>
      <c r="G454" s="285"/>
      <c r="H454" s="285"/>
      <c r="I454" s="285"/>
      <c r="J454" s="285"/>
      <c r="K454" s="285"/>
      <c r="L454" s="285"/>
      <c r="M454" s="285"/>
      <c r="N454" s="285"/>
      <c r="O454" s="285"/>
      <c r="P454" s="285"/>
      <c r="Q454" s="285"/>
      <c r="R454" s="285"/>
      <c r="S454" s="285"/>
      <c r="T454" s="93"/>
      <c r="U454" s="3"/>
      <c r="V454" s="3"/>
      <c r="W454" s="3"/>
      <c r="X454" s="3"/>
      <c r="Y454" s="72"/>
      <c r="Z454" s="72"/>
      <c r="AA454" s="72"/>
      <c r="AB454" s="72"/>
      <c r="AC454" s="44"/>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c r="BM454" s="3"/>
      <c r="BN454" s="3"/>
      <c r="BO454" s="3"/>
      <c r="BP454" s="3"/>
      <c r="BQ454" s="3"/>
      <c r="BR454" s="3"/>
      <c r="BS454" s="3"/>
      <c r="BT454" s="3"/>
      <c r="BU454" s="3"/>
      <c r="BV454" s="3"/>
      <c r="BW454" s="3"/>
      <c r="BX454" s="3"/>
      <c r="BY454" s="3"/>
      <c r="BZ454" s="3"/>
      <c r="CA454" s="3"/>
      <c r="CB454" s="3"/>
      <c r="CC454" s="3"/>
      <c r="CD454" s="3"/>
      <c r="CE454" s="3"/>
      <c r="CF454" s="3"/>
      <c r="CG454" s="3"/>
      <c r="CH454" s="3"/>
      <c r="CI454" s="3"/>
      <c r="CJ454" s="3"/>
      <c r="CK454" s="3"/>
      <c r="CL454" s="3"/>
      <c r="CM454" s="3"/>
      <c r="CN454" s="3"/>
      <c r="CO454" s="3"/>
      <c r="CP454" s="3"/>
      <c r="CQ454" s="3"/>
      <c r="CR454" s="3"/>
      <c r="CS454" s="3"/>
      <c r="CT454" s="3"/>
      <c r="CU454" s="3"/>
      <c r="CV454" s="3"/>
      <c r="CW454" s="3"/>
      <c r="CX454" s="3"/>
      <c r="CY454" s="3"/>
      <c r="CZ454" s="3"/>
      <c r="DA454" s="3"/>
      <c r="DB454" s="3"/>
      <c r="DC454" s="3"/>
      <c r="DD454" s="3"/>
      <c r="DE454" s="3"/>
      <c r="DF454" s="3"/>
      <c r="DG454" s="3"/>
      <c r="DH454" s="3"/>
      <c r="DI454" s="3"/>
      <c r="DJ454" s="3"/>
      <c r="DK454" s="3"/>
      <c r="DL454" s="3"/>
      <c r="DM454" s="3"/>
      <c r="DN454" s="3"/>
      <c r="DO454" s="3"/>
      <c r="DP454" s="3"/>
      <c r="DQ454" s="3"/>
      <c r="DR454" s="3"/>
      <c r="DS454" s="3"/>
      <c r="DT454" s="3"/>
      <c r="DU454" s="3"/>
      <c r="DV454" s="3"/>
      <c r="DW454" s="3"/>
      <c r="DX454" s="3"/>
      <c r="DY454" s="3"/>
      <c r="DZ454" s="3"/>
      <c r="EA454" s="3"/>
      <c r="EB454" s="3"/>
      <c r="EC454" s="3"/>
      <c r="ED454" s="3"/>
      <c r="EE454" s="3"/>
      <c r="EF454" s="3"/>
      <c r="EG454" s="3"/>
      <c r="EH454" s="3"/>
      <c r="EI454" s="3"/>
      <c r="EJ454" s="3"/>
      <c r="EK454" s="3"/>
      <c r="EL454" s="3"/>
      <c r="EM454" s="3"/>
      <c r="EN454" s="3"/>
      <c r="EO454" s="3"/>
      <c r="EP454" s="3"/>
      <c r="EQ454" s="3"/>
      <c r="ER454" s="3"/>
      <c r="ES454" s="3"/>
      <c r="ET454" s="3"/>
      <c r="EU454" s="3"/>
      <c r="EV454" s="3"/>
      <c r="EW454" s="3"/>
      <c r="EX454" s="3"/>
      <c r="EY454" s="3"/>
      <c r="EZ454" s="3"/>
      <c r="FA454" s="3"/>
      <c r="FB454" s="3"/>
      <c r="FC454" s="3"/>
      <c r="FD454" s="3"/>
      <c r="FE454" s="3"/>
      <c r="FF454" s="3"/>
      <c r="FG454" s="2"/>
      <c r="FH454" s="41"/>
      <c r="FI454" s="4"/>
      <c r="FJ454" s="4"/>
      <c r="FK454" s="4"/>
      <c r="FL454" s="4"/>
      <c r="FM454" s="4"/>
      <c r="FN454" s="4"/>
      <c r="FO454" s="4"/>
      <c r="FP454" s="13"/>
    </row>
    <row r="455" spans="1:172" s="5" customFormat="1" x14ac:dyDescent="0.25">
      <c r="A455" s="27"/>
      <c r="B455" s="27"/>
      <c r="C455" s="44"/>
      <c r="D455" s="285"/>
      <c r="E455" s="285"/>
      <c r="F455" s="285"/>
      <c r="G455" s="285"/>
      <c r="H455" s="285"/>
      <c r="I455" s="285"/>
      <c r="J455" s="285"/>
      <c r="K455" s="285"/>
      <c r="L455" s="285"/>
      <c r="M455" s="285"/>
      <c r="N455" s="285"/>
      <c r="O455" s="285"/>
      <c r="P455" s="285"/>
      <c r="Q455" s="285"/>
      <c r="R455" s="285"/>
      <c r="S455" s="285"/>
      <c r="T455" s="93"/>
      <c r="U455" s="3"/>
      <c r="V455" s="3"/>
      <c r="W455" s="3"/>
      <c r="X455" s="3"/>
      <c r="Y455" s="72"/>
      <c r="Z455" s="72"/>
      <c r="AA455" s="72"/>
      <c r="AB455" s="72"/>
      <c r="AC455" s="44"/>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c r="BM455" s="3"/>
      <c r="BN455" s="3"/>
      <c r="BO455" s="3"/>
      <c r="BP455" s="3"/>
      <c r="BQ455" s="3"/>
      <c r="BR455" s="3"/>
      <c r="BS455" s="3"/>
      <c r="BT455" s="3"/>
      <c r="BU455" s="3"/>
      <c r="BV455" s="3"/>
      <c r="BW455" s="3"/>
      <c r="BX455" s="3"/>
      <c r="BY455" s="3"/>
      <c r="BZ455" s="3"/>
      <c r="CA455" s="3"/>
      <c r="CB455" s="3"/>
      <c r="CC455" s="3"/>
      <c r="CD455" s="3"/>
      <c r="CE455" s="3"/>
      <c r="CF455" s="3"/>
      <c r="CG455" s="3"/>
      <c r="CH455" s="3"/>
      <c r="CI455" s="3"/>
      <c r="CJ455" s="3"/>
      <c r="CK455" s="3"/>
      <c r="CL455" s="3"/>
      <c r="CM455" s="3"/>
      <c r="CN455" s="3"/>
      <c r="CO455" s="3"/>
      <c r="CP455" s="3"/>
      <c r="CQ455" s="3"/>
      <c r="CR455" s="3"/>
      <c r="CS455" s="3"/>
      <c r="CT455" s="3"/>
      <c r="CU455" s="3"/>
      <c r="CV455" s="3"/>
      <c r="CW455" s="3"/>
      <c r="CX455" s="3"/>
      <c r="CY455" s="3"/>
      <c r="CZ455" s="3"/>
      <c r="DA455" s="3"/>
      <c r="DB455" s="3"/>
      <c r="DC455" s="3"/>
      <c r="DD455" s="3"/>
      <c r="DE455" s="3"/>
      <c r="DF455" s="3"/>
      <c r="DG455" s="3"/>
      <c r="DH455" s="3"/>
      <c r="DI455" s="3"/>
      <c r="DJ455" s="3"/>
      <c r="DK455" s="3"/>
      <c r="DL455" s="3"/>
      <c r="DM455" s="3"/>
      <c r="DN455" s="3"/>
      <c r="DO455" s="3"/>
      <c r="DP455" s="3"/>
      <c r="DQ455" s="3"/>
      <c r="DR455" s="3"/>
      <c r="DS455" s="3"/>
      <c r="DT455" s="3"/>
      <c r="DU455" s="3"/>
      <c r="DV455" s="3"/>
      <c r="DW455" s="3"/>
      <c r="DX455" s="3"/>
      <c r="DY455" s="3"/>
      <c r="DZ455" s="3"/>
      <c r="EA455" s="3"/>
      <c r="EB455" s="3"/>
      <c r="EC455" s="3"/>
      <c r="ED455" s="3"/>
      <c r="EE455" s="3"/>
      <c r="EF455" s="3"/>
      <c r="EG455" s="3"/>
      <c r="EH455" s="3"/>
      <c r="EI455" s="3"/>
      <c r="EJ455" s="3"/>
      <c r="EK455" s="3"/>
      <c r="EL455" s="3"/>
      <c r="EM455" s="3"/>
      <c r="EN455" s="3"/>
      <c r="EO455" s="3"/>
      <c r="EP455" s="3"/>
      <c r="EQ455" s="3"/>
      <c r="ER455" s="3"/>
      <c r="ES455" s="3"/>
      <c r="ET455" s="3"/>
      <c r="EU455" s="3"/>
      <c r="EV455" s="3"/>
      <c r="EW455" s="3"/>
      <c r="EX455" s="3"/>
      <c r="EY455" s="3"/>
      <c r="EZ455" s="3"/>
      <c r="FA455" s="3"/>
      <c r="FB455" s="3"/>
      <c r="FC455" s="3"/>
      <c r="FD455" s="3"/>
      <c r="FE455" s="3"/>
      <c r="FF455" s="3"/>
      <c r="FG455" s="2"/>
      <c r="FH455" s="41"/>
      <c r="FI455" s="4"/>
      <c r="FJ455" s="4"/>
      <c r="FK455" s="4"/>
      <c r="FL455" s="4"/>
      <c r="FM455" s="4"/>
      <c r="FN455" s="4"/>
      <c r="FO455" s="4"/>
      <c r="FP455" s="13"/>
    </row>
    <row r="456" spans="1:172" s="5" customFormat="1" x14ac:dyDescent="0.25">
      <c r="A456" s="27"/>
      <c r="B456" s="27"/>
      <c r="C456" s="44"/>
      <c r="D456" s="285"/>
      <c r="E456" s="285"/>
      <c r="F456" s="285"/>
      <c r="G456" s="285"/>
      <c r="H456" s="285"/>
      <c r="I456" s="285"/>
      <c r="J456" s="285"/>
      <c r="K456" s="285"/>
      <c r="L456" s="285"/>
      <c r="M456" s="285"/>
      <c r="N456" s="285"/>
      <c r="O456" s="285"/>
      <c r="P456" s="285"/>
      <c r="Q456" s="285"/>
      <c r="R456" s="285"/>
      <c r="S456" s="285"/>
      <c r="T456" s="93"/>
      <c r="U456" s="3"/>
      <c r="V456" s="3"/>
      <c r="W456" s="3"/>
      <c r="X456" s="3"/>
      <c r="Y456" s="72"/>
      <c r="Z456" s="72"/>
      <c r="AA456" s="72"/>
      <c r="AB456" s="72"/>
      <c r="AC456" s="44"/>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c r="BM456" s="3"/>
      <c r="BN456" s="3"/>
      <c r="BO456" s="3"/>
      <c r="BP456" s="3"/>
      <c r="BQ456" s="3"/>
      <c r="BR456" s="3"/>
      <c r="BS456" s="3"/>
      <c r="BT456" s="3"/>
      <c r="BU456" s="3"/>
      <c r="BV456" s="3"/>
      <c r="BW456" s="3"/>
      <c r="BX456" s="3"/>
      <c r="BY456" s="3"/>
      <c r="BZ456" s="3"/>
      <c r="CA456" s="3"/>
      <c r="CB456" s="3"/>
      <c r="CC456" s="3"/>
      <c r="CD456" s="3"/>
      <c r="CE456" s="3"/>
      <c r="CF456" s="3"/>
      <c r="CG456" s="3"/>
      <c r="CH456" s="3"/>
      <c r="CI456" s="3"/>
      <c r="CJ456" s="3"/>
      <c r="CK456" s="3"/>
      <c r="CL456" s="3"/>
      <c r="CM456" s="3"/>
      <c r="CN456" s="3"/>
      <c r="CO456" s="3"/>
      <c r="CP456" s="3"/>
      <c r="CQ456" s="3"/>
      <c r="CR456" s="3"/>
      <c r="CS456" s="3"/>
      <c r="CT456" s="3"/>
      <c r="CU456" s="3"/>
      <c r="CV456" s="3"/>
      <c r="CW456" s="3"/>
      <c r="CX456" s="3"/>
      <c r="CY456" s="3"/>
      <c r="CZ456" s="3"/>
      <c r="DA456" s="3"/>
      <c r="DB456" s="3"/>
      <c r="DC456" s="3"/>
      <c r="DD456" s="3"/>
      <c r="DE456" s="3"/>
      <c r="DF456" s="3"/>
      <c r="DG456" s="3"/>
      <c r="DH456" s="3"/>
      <c r="DI456" s="3"/>
      <c r="DJ456" s="3"/>
      <c r="DK456" s="3"/>
      <c r="DL456" s="3"/>
      <c r="DM456" s="3"/>
      <c r="DN456" s="3"/>
      <c r="DO456" s="3"/>
      <c r="DP456" s="3"/>
      <c r="DQ456" s="3"/>
      <c r="DR456" s="3"/>
      <c r="DS456" s="3"/>
      <c r="DT456" s="3"/>
      <c r="DU456" s="3"/>
      <c r="DV456" s="3"/>
      <c r="DW456" s="3"/>
      <c r="DX456" s="3"/>
      <c r="DY456" s="3"/>
      <c r="DZ456" s="3"/>
      <c r="EA456" s="3"/>
      <c r="EB456" s="3"/>
      <c r="EC456" s="3"/>
      <c r="ED456" s="3"/>
      <c r="EE456" s="3"/>
      <c r="EF456" s="3"/>
      <c r="EG456" s="3"/>
      <c r="EH456" s="3"/>
      <c r="EI456" s="3"/>
      <c r="EJ456" s="3"/>
      <c r="EK456" s="3"/>
      <c r="EL456" s="3"/>
      <c r="EM456" s="3"/>
      <c r="EN456" s="3"/>
      <c r="EO456" s="3"/>
      <c r="EP456" s="3"/>
      <c r="EQ456" s="3"/>
      <c r="ER456" s="3"/>
      <c r="ES456" s="3"/>
      <c r="ET456" s="3"/>
      <c r="EU456" s="3"/>
      <c r="EV456" s="3"/>
      <c r="EW456" s="3"/>
      <c r="EX456" s="3"/>
      <c r="EY456" s="3"/>
      <c r="EZ456" s="3"/>
      <c r="FA456" s="3"/>
      <c r="FB456" s="3"/>
      <c r="FC456" s="3"/>
      <c r="FD456" s="3"/>
      <c r="FE456" s="3"/>
      <c r="FF456" s="3"/>
      <c r="FG456" s="2"/>
      <c r="FH456" s="41"/>
      <c r="FI456" s="4"/>
      <c r="FJ456" s="4"/>
      <c r="FK456" s="4"/>
      <c r="FL456" s="4"/>
      <c r="FM456" s="4"/>
      <c r="FN456" s="4"/>
      <c r="FO456" s="4"/>
      <c r="FP456" s="13"/>
    </row>
    <row r="457" spans="1:172" s="5" customFormat="1" x14ac:dyDescent="0.25">
      <c r="A457" s="27"/>
      <c r="B457" s="27"/>
      <c r="C457" s="44"/>
      <c r="D457" s="285"/>
      <c r="E457" s="285"/>
      <c r="F457" s="285"/>
      <c r="G457" s="285"/>
      <c r="H457" s="285"/>
      <c r="I457" s="285"/>
      <c r="J457" s="285"/>
      <c r="K457" s="285"/>
      <c r="L457" s="285"/>
      <c r="M457" s="285"/>
      <c r="N457" s="285"/>
      <c r="O457" s="285"/>
      <c r="P457" s="285"/>
      <c r="Q457" s="285"/>
      <c r="R457" s="285"/>
      <c r="S457" s="285"/>
      <c r="T457" s="93"/>
      <c r="U457" s="3"/>
      <c r="V457" s="3"/>
      <c r="W457" s="3"/>
      <c r="X457" s="3"/>
      <c r="Y457" s="72"/>
      <c r="Z457" s="72"/>
      <c r="AA457" s="72"/>
      <c r="AB457" s="72"/>
      <c r="AC457" s="44"/>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c r="BM457" s="3"/>
      <c r="BN457" s="3"/>
      <c r="BO457" s="3"/>
      <c r="BP457" s="3"/>
      <c r="BQ457" s="3"/>
      <c r="BR457" s="3"/>
      <c r="BS457" s="3"/>
      <c r="BT457" s="3"/>
      <c r="BU457" s="3"/>
      <c r="BV457" s="3"/>
      <c r="BW457" s="3"/>
      <c r="BX457" s="3"/>
      <c r="BY457" s="3"/>
      <c r="BZ457" s="3"/>
      <c r="CA457" s="3"/>
      <c r="CB457" s="3"/>
      <c r="CC457" s="3"/>
      <c r="CD457" s="3"/>
      <c r="CE457" s="3"/>
      <c r="CF457" s="3"/>
      <c r="CG457" s="3"/>
      <c r="CH457" s="3"/>
      <c r="CI457" s="3"/>
      <c r="CJ457" s="3"/>
      <c r="CK457" s="3"/>
      <c r="CL457" s="3"/>
      <c r="CM457" s="3"/>
      <c r="CN457" s="3"/>
      <c r="CO457" s="3"/>
      <c r="CP457" s="3"/>
      <c r="CQ457" s="3"/>
      <c r="CR457" s="3"/>
      <c r="CS457" s="3"/>
      <c r="CT457" s="3"/>
      <c r="CU457" s="3"/>
      <c r="CV457" s="3"/>
      <c r="CW457" s="3"/>
      <c r="CX457" s="3"/>
      <c r="CY457" s="3"/>
      <c r="CZ457" s="3"/>
      <c r="DA457" s="3"/>
      <c r="DB457" s="3"/>
      <c r="DC457" s="3"/>
      <c r="DD457" s="3"/>
      <c r="DE457" s="3"/>
      <c r="DF457" s="3"/>
      <c r="DG457" s="3"/>
      <c r="DH457" s="3"/>
      <c r="DI457" s="3"/>
      <c r="DJ457" s="3"/>
      <c r="DK457" s="3"/>
      <c r="DL457" s="3"/>
      <c r="DM457" s="3"/>
      <c r="DN457" s="3"/>
      <c r="DO457" s="3"/>
      <c r="DP457" s="3"/>
      <c r="DQ457" s="3"/>
      <c r="DR457" s="3"/>
      <c r="DS457" s="3"/>
      <c r="DT457" s="3"/>
      <c r="DU457" s="3"/>
      <c r="DV457" s="3"/>
      <c r="DW457" s="3"/>
      <c r="DX457" s="3"/>
      <c r="DY457" s="3"/>
      <c r="DZ457" s="3"/>
      <c r="EA457" s="3"/>
      <c r="EB457" s="3"/>
      <c r="EC457" s="3"/>
      <c r="ED457" s="3"/>
      <c r="EE457" s="3"/>
      <c r="EF457" s="3"/>
      <c r="EG457" s="3"/>
      <c r="EH457" s="3"/>
      <c r="EI457" s="3"/>
      <c r="EJ457" s="3"/>
      <c r="EK457" s="3"/>
      <c r="EL457" s="3"/>
      <c r="EM457" s="3"/>
      <c r="EN457" s="3"/>
      <c r="EO457" s="3"/>
      <c r="EP457" s="3"/>
      <c r="EQ457" s="3"/>
      <c r="ER457" s="3"/>
      <c r="ES457" s="3"/>
      <c r="ET457" s="3"/>
      <c r="EU457" s="3"/>
      <c r="EV457" s="3"/>
      <c r="EW457" s="3"/>
      <c r="EX457" s="3"/>
      <c r="EY457" s="3"/>
      <c r="EZ457" s="3"/>
      <c r="FA457" s="3"/>
      <c r="FB457" s="3"/>
      <c r="FC457" s="3"/>
      <c r="FD457" s="3"/>
      <c r="FE457" s="3"/>
      <c r="FF457" s="3"/>
      <c r="FG457" s="2"/>
      <c r="FH457" s="41"/>
      <c r="FI457" s="4"/>
      <c r="FJ457" s="4"/>
      <c r="FK457" s="4"/>
      <c r="FL457" s="4"/>
      <c r="FM457" s="4"/>
      <c r="FN457" s="4"/>
      <c r="FO457" s="4"/>
      <c r="FP457" s="13"/>
    </row>
    <row r="458" spans="1:172" s="5" customFormat="1" x14ac:dyDescent="0.25">
      <c r="A458" s="27"/>
      <c r="B458" s="27"/>
      <c r="C458" s="44"/>
      <c r="D458" s="285"/>
      <c r="E458" s="285"/>
      <c r="F458" s="285"/>
      <c r="G458" s="285"/>
      <c r="H458" s="285"/>
      <c r="I458" s="285"/>
      <c r="J458" s="285"/>
      <c r="K458" s="285"/>
      <c r="L458" s="285"/>
      <c r="M458" s="285"/>
      <c r="N458" s="285"/>
      <c r="O458" s="285"/>
      <c r="P458" s="285"/>
      <c r="Q458" s="285"/>
      <c r="R458" s="285"/>
      <c r="S458" s="285"/>
      <c r="T458" s="93"/>
      <c r="U458" s="3"/>
      <c r="V458" s="3"/>
      <c r="W458" s="3"/>
      <c r="X458" s="3"/>
      <c r="Y458" s="72"/>
      <c r="Z458" s="72"/>
      <c r="AA458" s="72"/>
      <c r="AB458" s="72"/>
      <c r="AC458" s="44"/>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3"/>
      <c r="BS458" s="3"/>
      <c r="BT458" s="3"/>
      <c r="BU458" s="3"/>
      <c r="BV458" s="3"/>
      <c r="BW458" s="3"/>
      <c r="BX458" s="3"/>
      <c r="BY458" s="3"/>
      <c r="BZ458" s="3"/>
      <c r="CA458" s="3"/>
      <c r="CB458" s="3"/>
      <c r="CC458" s="3"/>
      <c r="CD458" s="3"/>
      <c r="CE458" s="3"/>
      <c r="CF458" s="3"/>
      <c r="CG458" s="3"/>
      <c r="CH458" s="3"/>
      <c r="CI458" s="3"/>
      <c r="CJ458" s="3"/>
      <c r="CK458" s="3"/>
      <c r="CL458" s="3"/>
      <c r="CM458" s="3"/>
      <c r="CN458" s="3"/>
      <c r="CO458" s="3"/>
      <c r="CP458" s="3"/>
      <c r="CQ458" s="3"/>
      <c r="CR458" s="3"/>
      <c r="CS458" s="3"/>
      <c r="CT458" s="3"/>
      <c r="CU458" s="3"/>
      <c r="CV458" s="3"/>
      <c r="CW458" s="3"/>
      <c r="CX458" s="3"/>
      <c r="CY458" s="3"/>
      <c r="CZ458" s="3"/>
      <c r="DA458" s="3"/>
      <c r="DB458" s="3"/>
      <c r="DC458" s="3"/>
      <c r="DD458" s="3"/>
      <c r="DE458" s="3"/>
      <c r="DF458" s="3"/>
      <c r="DG458" s="3"/>
      <c r="DH458" s="3"/>
      <c r="DI458" s="3"/>
      <c r="DJ458" s="3"/>
      <c r="DK458" s="3"/>
      <c r="DL458" s="3"/>
      <c r="DM458" s="3"/>
      <c r="DN458" s="3"/>
      <c r="DO458" s="3"/>
      <c r="DP458" s="3"/>
      <c r="DQ458" s="3"/>
      <c r="DR458" s="3"/>
      <c r="DS458" s="3"/>
      <c r="DT458" s="3"/>
      <c r="DU458" s="3"/>
      <c r="DV458" s="3"/>
      <c r="DW458" s="3"/>
      <c r="DX458" s="3"/>
      <c r="DY458" s="3"/>
      <c r="DZ458" s="3"/>
      <c r="EA458" s="3"/>
      <c r="EB458" s="3"/>
      <c r="EC458" s="3"/>
      <c r="ED458" s="3"/>
      <c r="EE458" s="3"/>
      <c r="EF458" s="3"/>
      <c r="EG458" s="3"/>
      <c r="EH458" s="3"/>
      <c r="EI458" s="3"/>
      <c r="EJ458" s="3"/>
      <c r="EK458" s="3"/>
      <c r="EL458" s="3"/>
      <c r="EM458" s="3"/>
      <c r="EN458" s="3"/>
      <c r="EO458" s="3"/>
      <c r="EP458" s="3"/>
      <c r="EQ458" s="3"/>
      <c r="ER458" s="3"/>
      <c r="ES458" s="3"/>
      <c r="ET458" s="3"/>
      <c r="EU458" s="3"/>
      <c r="EV458" s="3"/>
      <c r="EW458" s="3"/>
      <c r="EX458" s="3"/>
      <c r="EY458" s="3"/>
      <c r="EZ458" s="3"/>
      <c r="FA458" s="3"/>
      <c r="FB458" s="3"/>
      <c r="FC458" s="3"/>
      <c r="FD458" s="3"/>
      <c r="FE458" s="3"/>
      <c r="FF458" s="3"/>
      <c r="FG458" s="2"/>
      <c r="FH458" s="41"/>
      <c r="FI458" s="4"/>
      <c r="FJ458" s="4"/>
      <c r="FK458" s="4"/>
      <c r="FL458" s="4"/>
      <c r="FM458" s="4"/>
      <c r="FN458" s="4"/>
      <c r="FO458" s="4"/>
      <c r="FP458" s="13"/>
    </row>
    <row r="459" spans="1:172" s="5" customFormat="1" x14ac:dyDescent="0.25">
      <c r="A459" s="27"/>
      <c r="B459" s="27"/>
      <c r="C459" s="44"/>
      <c r="D459" s="285"/>
      <c r="E459" s="285"/>
      <c r="F459" s="285"/>
      <c r="G459" s="285"/>
      <c r="H459" s="285"/>
      <c r="I459" s="285"/>
      <c r="J459" s="285"/>
      <c r="K459" s="285"/>
      <c r="L459" s="285"/>
      <c r="M459" s="285"/>
      <c r="N459" s="285"/>
      <c r="O459" s="285"/>
      <c r="P459" s="285"/>
      <c r="Q459" s="285"/>
      <c r="R459" s="285"/>
      <c r="S459" s="285"/>
      <c r="T459" s="93"/>
      <c r="U459" s="3"/>
      <c r="V459" s="3"/>
      <c r="W459" s="3"/>
      <c r="X459" s="3"/>
      <c r="Y459" s="72"/>
      <c r="Z459" s="72"/>
      <c r="AA459" s="72"/>
      <c r="AB459" s="72"/>
      <c r="AC459" s="44"/>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c r="BM459" s="3"/>
      <c r="BN459" s="3"/>
      <c r="BO459" s="3"/>
      <c r="BP459" s="3"/>
      <c r="BQ459" s="3"/>
      <c r="BR459" s="3"/>
      <c r="BS459" s="3"/>
      <c r="BT459" s="3"/>
      <c r="BU459" s="3"/>
      <c r="BV459" s="3"/>
      <c r="BW459" s="3"/>
      <c r="BX459" s="3"/>
      <c r="BY459" s="3"/>
      <c r="BZ459" s="3"/>
      <c r="CA459" s="3"/>
      <c r="CB459" s="3"/>
      <c r="CC459" s="3"/>
      <c r="CD459" s="3"/>
      <c r="CE459" s="3"/>
      <c r="CF459" s="3"/>
      <c r="CG459" s="3"/>
      <c r="CH459" s="3"/>
      <c r="CI459" s="3"/>
      <c r="CJ459" s="3"/>
      <c r="CK459" s="3"/>
      <c r="CL459" s="3"/>
      <c r="CM459" s="3"/>
      <c r="CN459" s="3"/>
      <c r="CO459" s="3"/>
      <c r="CP459" s="3"/>
      <c r="CQ459" s="3"/>
      <c r="CR459" s="3"/>
      <c r="CS459" s="3"/>
      <c r="CT459" s="3"/>
      <c r="CU459" s="3"/>
      <c r="CV459" s="3"/>
      <c r="CW459" s="3"/>
      <c r="CX459" s="3"/>
      <c r="CY459" s="3"/>
      <c r="CZ459" s="3"/>
      <c r="DA459" s="3"/>
      <c r="DB459" s="3"/>
      <c r="DC459" s="3"/>
      <c r="DD459" s="3"/>
      <c r="DE459" s="3"/>
      <c r="DF459" s="3"/>
      <c r="DG459" s="3"/>
      <c r="DH459" s="3"/>
      <c r="DI459" s="3"/>
      <c r="DJ459" s="3"/>
      <c r="DK459" s="3"/>
      <c r="DL459" s="3"/>
      <c r="DM459" s="3"/>
      <c r="DN459" s="3"/>
      <c r="DO459" s="3"/>
      <c r="DP459" s="3"/>
      <c r="DQ459" s="3"/>
      <c r="DR459" s="3"/>
      <c r="DS459" s="3"/>
      <c r="DT459" s="3"/>
      <c r="DU459" s="3"/>
      <c r="DV459" s="3"/>
      <c r="DW459" s="3"/>
      <c r="DX459" s="3"/>
      <c r="DY459" s="3"/>
      <c r="DZ459" s="3"/>
      <c r="EA459" s="3"/>
      <c r="EB459" s="3"/>
      <c r="EC459" s="3"/>
      <c r="ED459" s="3"/>
      <c r="EE459" s="3"/>
      <c r="EF459" s="3"/>
      <c r="EG459" s="3"/>
      <c r="EH459" s="3"/>
      <c r="EI459" s="3"/>
      <c r="EJ459" s="3"/>
      <c r="EK459" s="3"/>
      <c r="EL459" s="3"/>
      <c r="EM459" s="3"/>
      <c r="EN459" s="3"/>
      <c r="EO459" s="3"/>
      <c r="EP459" s="3"/>
      <c r="EQ459" s="3"/>
      <c r="ER459" s="3"/>
      <c r="ES459" s="3"/>
      <c r="ET459" s="3"/>
      <c r="EU459" s="3"/>
      <c r="EV459" s="3"/>
      <c r="EW459" s="3"/>
      <c r="EX459" s="3"/>
      <c r="EY459" s="3"/>
      <c r="EZ459" s="3"/>
      <c r="FA459" s="3"/>
      <c r="FB459" s="3"/>
      <c r="FC459" s="3"/>
      <c r="FD459" s="3"/>
      <c r="FE459" s="3"/>
      <c r="FF459" s="3"/>
      <c r="FG459" s="2"/>
      <c r="FH459" s="41"/>
      <c r="FI459" s="4"/>
      <c r="FJ459" s="4"/>
      <c r="FK459" s="4"/>
      <c r="FL459" s="4"/>
      <c r="FM459" s="4"/>
      <c r="FN459" s="4"/>
      <c r="FO459" s="4"/>
      <c r="FP459" s="13"/>
    </row>
    <row r="460" spans="1:172" s="5" customFormat="1" x14ac:dyDescent="0.25">
      <c r="A460" s="27"/>
      <c r="B460" s="27"/>
      <c r="C460" s="44"/>
      <c r="D460" s="285"/>
      <c r="E460" s="285"/>
      <c r="F460" s="285"/>
      <c r="G460" s="285"/>
      <c r="H460" s="285"/>
      <c r="I460" s="285"/>
      <c r="J460" s="285"/>
      <c r="K460" s="285"/>
      <c r="L460" s="285"/>
      <c r="M460" s="285"/>
      <c r="N460" s="285"/>
      <c r="O460" s="285"/>
      <c r="P460" s="285"/>
      <c r="Q460" s="285"/>
      <c r="R460" s="285"/>
      <c r="S460" s="285"/>
      <c r="T460" s="93"/>
      <c r="U460" s="3"/>
      <c r="V460" s="3"/>
      <c r="W460" s="3"/>
      <c r="X460" s="3"/>
      <c r="Y460" s="72"/>
      <c r="Z460" s="72"/>
      <c r="AA460" s="72"/>
      <c r="AB460" s="72"/>
      <c r="AC460" s="44"/>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c r="BM460" s="3"/>
      <c r="BN460" s="3"/>
      <c r="BO460" s="3"/>
      <c r="BP460" s="3"/>
      <c r="BQ460" s="3"/>
      <c r="BR460" s="3"/>
      <c r="BS460" s="3"/>
      <c r="BT460" s="3"/>
      <c r="BU460" s="3"/>
      <c r="BV460" s="3"/>
      <c r="BW460" s="3"/>
      <c r="BX460" s="3"/>
      <c r="BY460" s="3"/>
      <c r="BZ460" s="3"/>
      <c r="CA460" s="3"/>
      <c r="CB460" s="3"/>
      <c r="CC460" s="3"/>
      <c r="CD460" s="3"/>
      <c r="CE460" s="3"/>
      <c r="CF460" s="3"/>
      <c r="CG460" s="3"/>
      <c r="CH460" s="3"/>
      <c r="CI460" s="3"/>
      <c r="CJ460" s="3"/>
      <c r="CK460" s="3"/>
      <c r="CL460" s="3"/>
      <c r="CM460" s="3"/>
      <c r="CN460" s="3"/>
      <c r="CO460" s="3"/>
      <c r="CP460" s="3"/>
      <c r="CQ460" s="3"/>
      <c r="CR460" s="3"/>
      <c r="CS460" s="3"/>
      <c r="CT460" s="3"/>
      <c r="CU460" s="3"/>
      <c r="CV460" s="3"/>
      <c r="CW460" s="3"/>
      <c r="CX460" s="3"/>
      <c r="CY460" s="3"/>
      <c r="CZ460" s="3"/>
      <c r="DA460" s="3"/>
      <c r="DB460" s="3"/>
      <c r="DC460" s="3"/>
      <c r="DD460" s="3"/>
      <c r="DE460" s="3"/>
      <c r="DF460" s="3"/>
      <c r="DG460" s="3"/>
      <c r="DH460" s="3"/>
      <c r="DI460" s="3"/>
      <c r="DJ460" s="3"/>
      <c r="DK460" s="3"/>
      <c r="DL460" s="3"/>
      <c r="DM460" s="3"/>
      <c r="DN460" s="3"/>
      <c r="DO460" s="3"/>
      <c r="DP460" s="3"/>
      <c r="DQ460" s="3"/>
      <c r="DR460" s="3"/>
      <c r="DS460" s="3"/>
      <c r="DT460" s="3"/>
      <c r="DU460" s="3"/>
      <c r="DV460" s="3"/>
      <c r="DW460" s="3"/>
      <c r="DX460" s="3"/>
      <c r="DY460" s="3"/>
      <c r="DZ460" s="3"/>
      <c r="EA460" s="3"/>
      <c r="EB460" s="3"/>
      <c r="EC460" s="3"/>
      <c r="ED460" s="3"/>
      <c r="EE460" s="3"/>
      <c r="EF460" s="3"/>
      <c r="EG460" s="3"/>
      <c r="EH460" s="3"/>
      <c r="EI460" s="3"/>
      <c r="EJ460" s="3"/>
      <c r="EK460" s="3"/>
      <c r="EL460" s="3"/>
      <c r="EM460" s="3"/>
      <c r="EN460" s="3"/>
      <c r="EO460" s="3"/>
      <c r="EP460" s="3"/>
      <c r="EQ460" s="3"/>
      <c r="ER460" s="3"/>
      <c r="ES460" s="3"/>
      <c r="ET460" s="3"/>
      <c r="EU460" s="3"/>
      <c r="EV460" s="3"/>
      <c r="EW460" s="3"/>
      <c r="EX460" s="3"/>
      <c r="EY460" s="3"/>
      <c r="EZ460" s="3"/>
      <c r="FA460" s="3"/>
      <c r="FB460" s="3"/>
      <c r="FC460" s="3"/>
      <c r="FD460" s="3"/>
      <c r="FE460" s="3"/>
      <c r="FF460" s="3"/>
      <c r="FG460" s="2"/>
      <c r="FH460" s="41"/>
      <c r="FI460" s="4"/>
      <c r="FJ460" s="4"/>
      <c r="FK460" s="4"/>
      <c r="FL460" s="4"/>
      <c r="FM460" s="4"/>
      <c r="FN460" s="4"/>
      <c r="FO460" s="4"/>
      <c r="FP460" s="13"/>
    </row>
    <row r="461" spans="1:172" s="5" customFormat="1" x14ac:dyDescent="0.25">
      <c r="A461" s="27"/>
      <c r="B461" s="27"/>
      <c r="C461" s="44"/>
      <c r="D461" s="285"/>
      <c r="E461" s="285"/>
      <c r="F461" s="285"/>
      <c r="G461" s="285"/>
      <c r="H461" s="285"/>
      <c r="I461" s="285"/>
      <c r="J461" s="285"/>
      <c r="K461" s="285"/>
      <c r="L461" s="285"/>
      <c r="M461" s="285"/>
      <c r="N461" s="285"/>
      <c r="O461" s="285"/>
      <c r="P461" s="285"/>
      <c r="Q461" s="285"/>
      <c r="R461" s="285"/>
      <c r="S461" s="285"/>
      <c r="T461" s="93"/>
      <c r="U461" s="3"/>
      <c r="V461" s="3"/>
      <c r="W461" s="3"/>
      <c r="X461" s="3"/>
      <c r="Y461" s="72"/>
      <c r="Z461" s="72"/>
      <c r="AA461" s="72"/>
      <c r="AB461" s="72"/>
      <c r="AC461" s="44"/>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c r="BM461" s="3"/>
      <c r="BN461" s="3"/>
      <c r="BO461" s="3"/>
      <c r="BP461" s="3"/>
      <c r="BQ461" s="3"/>
      <c r="BR461" s="3"/>
      <c r="BS461" s="3"/>
      <c r="BT461" s="3"/>
      <c r="BU461" s="3"/>
      <c r="BV461" s="3"/>
      <c r="BW461" s="3"/>
      <c r="BX461" s="3"/>
      <c r="BY461" s="3"/>
      <c r="BZ461" s="3"/>
      <c r="CA461" s="3"/>
      <c r="CB461" s="3"/>
      <c r="CC461" s="3"/>
      <c r="CD461" s="3"/>
      <c r="CE461" s="3"/>
      <c r="CF461" s="3"/>
      <c r="CG461" s="3"/>
      <c r="CH461" s="3"/>
      <c r="CI461" s="3"/>
      <c r="CJ461" s="3"/>
      <c r="CK461" s="3"/>
      <c r="CL461" s="3"/>
      <c r="CM461" s="3"/>
      <c r="CN461" s="3"/>
      <c r="CO461" s="3"/>
      <c r="CP461" s="3"/>
      <c r="CQ461" s="3"/>
      <c r="CR461" s="3"/>
      <c r="CS461" s="3"/>
      <c r="CT461" s="3"/>
      <c r="CU461" s="3"/>
      <c r="CV461" s="3"/>
      <c r="CW461" s="3"/>
      <c r="CX461" s="3"/>
      <c r="CY461" s="3"/>
      <c r="CZ461" s="3"/>
      <c r="DA461" s="3"/>
      <c r="DB461" s="3"/>
      <c r="DC461" s="3"/>
      <c r="DD461" s="3"/>
      <c r="DE461" s="3"/>
      <c r="DF461" s="3"/>
      <c r="DG461" s="3"/>
      <c r="DH461" s="3"/>
      <c r="DI461" s="3"/>
      <c r="DJ461" s="3"/>
      <c r="DK461" s="3"/>
      <c r="DL461" s="3"/>
      <c r="DM461" s="3"/>
      <c r="DN461" s="3"/>
      <c r="DO461" s="3"/>
      <c r="DP461" s="3"/>
      <c r="DQ461" s="3"/>
      <c r="DR461" s="3"/>
      <c r="DS461" s="3"/>
      <c r="DT461" s="3"/>
      <c r="DU461" s="3"/>
      <c r="DV461" s="3"/>
      <c r="DW461" s="3"/>
      <c r="DX461" s="3"/>
      <c r="DY461" s="3"/>
      <c r="DZ461" s="3"/>
      <c r="EA461" s="3"/>
      <c r="EB461" s="3"/>
      <c r="EC461" s="3"/>
      <c r="ED461" s="3"/>
      <c r="EE461" s="3"/>
      <c r="EF461" s="3"/>
      <c r="EG461" s="3"/>
      <c r="EH461" s="3"/>
      <c r="EI461" s="3"/>
      <c r="EJ461" s="3"/>
      <c r="EK461" s="3"/>
      <c r="EL461" s="3"/>
      <c r="EM461" s="3"/>
      <c r="EN461" s="3"/>
      <c r="EO461" s="3"/>
      <c r="EP461" s="3"/>
      <c r="EQ461" s="3"/>
      <c r="ER461" s="3"/>
      <c r="ES461" s="3"/>
      <c r="ET461" s="3"/>
      <c r="EU461" s="3"/>
      <c r="EV461" s="3"/>
      <c r="EW461" s="3"/>
      <c r="EX461" s="3"/>
      <c r="EY461" s="3"/>
      <c r="EZ461" s="3"/>
      <c r="FA461" s="3"/>
      <c r="FB461" s="3"/>
      <c r="FC461" s="3"/>
      <c r="FD461" s="3"/>
      <c r="FE461" s="3"/>
      <c r="FF461" s="3"/>
      <c r="FG461" s="2"/>
      <c r="FH461" s="41"/>
      <c r="FI461" s="4"/>
      <c r="FJ461" s="4"/>
      <c r="FK461" s="4"/>
      <c r="FL461" s="4"/>
      <c r="FM461" s="4"/>
      <c r="FN461" s="4"/>
      <c r="FO461" s="4"/>
      <c r="FP461" s="13"/>
    </row>
    <row r="462" spans="1:172" s="5" customFormat="1" x14ac:dyDescent="0.25">
      <c r="A462" s="27"/>
      <c r="B462" s="27"/>
      <c r="C462" s="44"/>
      <c r="D462" s="285"/>
      <c r="E462" s="285"/>
      <c r="F462" s="285"/>
      <c r="G462" s="285"/>
      <c r="H462" s="285"/>
      <c r="I462" s="285"/>
      <c r="J462" s="285"/>
      <c r="K462" s="285"/>
      <c r="L462" s="285"/>
      <c r="M462" s="285"/>
      <c r="N462" s="285"/>
      <c r="O462" s="285"/>
      <c r="P462" s="285"/>
      <c r="Q462" s="285"/>
      <c r="R462" s="285"/>
      <c r="S462" s="285"/>
      <c r="T462" s="93"/>
      <c r="U462" s="3"/>
      <c r="V462" s="3"/>
      <c r="W462" s="3"/>
      <c r="X462" s="3"/>
      <c r="Y462" s="72"/>
      <c r="Z462" s="72"/>
      <c r="AA462" s="72"/>
      <c r="AB462" s="72"/>
      <c r="AC462" s="44"/>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c r="BM462" s="3"/>
      <c r="BN462" s="3"/>
      <c r="BO462" s="3"/>
      <c r="BP462" s="3"/>
      <c r="BQ462" s="3"/>
      <c r="BR462" s="3"/>
      <c r="BS462" s="3"/>
      <c r="BT462" s="3"/>
      <c r="BU462" s="3"/>
      <c r="BV462" s="3"/>
      <c r="BW462" s="3"/>
      <c r="BX462" s="3"/>
      <c r="BY462" s="3"/>
      <c r="BZ462" s="3"/>
      <c r="CA462" s="3"/>
      <c r="CB462" s="3"/>
      <c r="CC462" s="3"/>
      <c r="CD462" s="3"/>
      <c r="CE462" s="3"/>
      <c r="CF462" s="3"/>
      <c r="CG462" s="3"/>
      <c r="CH462" s="3"/>
      <c r="CI462" s="3"/>
      <c r="CJ462" s="3"/>
      <c r="CK462" s="3"/>
      <c r="CL462" s="3"/>
      <c r="CM462" s="3"/>
      <c r="CN462" s="3"/>
      <c r="CO462" s="3"/>
      <c r="CP462" s="3"/>
      <c r="CQ462" s="3"/>
      <c r="CR462" s="3"/>
      <c r="CS462" s="3"/>
      <c r="CT462" s="3"/>
      <c r="CU462" s="3"/>
      <c r="CV462" s="3"/>
      <c r="CW462" s="3"/>
      <c r="CX462" s="3"/>
      <c r="CY462" s="3"/>
      <c r="CZ462" s="3"/>
      <c r="DA462" s="3"/>
      <c r="DB462" s="3"/>
      <c r="DC462" s="3"/>
      <c r="DD462" s="3"/>
      <c r="DE462" s="3"/>
      <c r="DF462" s="3"/>
      <c r="DG462" s="3"/>
      <c r="DH462" s="3"/>
      <c r="DI462" s="3"/>
      <c r="DJ462" s="3"/>
      <c r="DK462" s="3"/>
      <c r="DL462" s="3"/>
      <c r="DM462" s="3"/>
      <c r="DN462" s="3"/>
      <c r="DO462" s="3"/>
      <c r="DP462" s="3"/>
      <c r="DQ462" s="3"/>
      <c r="DR462" s="3"/>
      <c r="DS462" s="3"/>
      <c r="DT462" s="3"/>
      <c r="DU462" s="3"/>
      <c r="DV462" s="3"/>
      <c r="DW462" s="3"/>
      <c r="DX462" s="3"/>
      <c r="DY462" s="3"/>
      <c r="DZ462" s="3"/>
      <c r="EA462" s="3"/>
      <c r="EB462" s="3"/>
      <c r="EC462" s="3"/>
      <c r="ED462" s="3"/>
      <c r="EE462" s="3"/>
      <c r="EF462" s="3"/>
      <c r="EG462" s="3"/>
      <c r="EH462" s="3"/>
      <c r="EI462" s="3"/>
      <c r="EJ462" s="3"/>
      <c r="EK462" s="3"/>
      <c r="EL462" s="3"/>
      <c r="EM462" s="3"/>
      <c r="EN462" s="3"/>
      <c r="EO462" s="3"/>
      <c r="EP462" s="3"/>
      <c r="EQ462" s="3"/>
      <c r="ER462" s="3"/>
      <c r="ES462" s="3"/>
      <c r="ET462" s="3"/>
      <c r="EU462" s="3"/>
      <c r="EV462" s="3"/>
      <c r="EW462" s="3"/>
      <c r="EX462" s="3"/>
      <c r="EY462" s="3"/>
      <c r="EZ462" s="3"/>
      <c r="FA462" s="3"/>
      <c r="FB462" s="3"/>
      <c r="FC462" s="3"/>
      <c r="FD462" s="3"/>
      <c r="FE462" s="3"/>
      <c r="FF462" s="3"/>
      <c r="FG462" s="2"/>
      <c r="FH462" s="41"/>
      <c r="FI462" s="4"/>
      <c r="FJ462" s="4"/>
      <c r="FK462" s="4"/>
      <c r="FL462" s="4"/>
      <c r="FM462" s="4"/>
      <c r="FN462" s="4"/>
      <c r="FO462" s="4"/>
      <c r="FP462" s="13"/>
    </row>
    <row r="463" spans="1:172" s="5" customFormat="1" x14ac:dyDescent="0.25">
      <c r="A463" s="27"/>
      <c r="B463" s="27"/>
      <c r="C463" s="44"/>
      <c r="D463" s="285"/>
      <c r="E463" s="285"/>
      <c r="F463" s="285"/>
      <c r="G463" s="285"/>
      <c r="H463" s="285"/>
      <c r="I463" s="285"/>
      <c r="J463" s="285"/>
      <c r="K463" s="285"/>
      <c r="L463" s="285"/>
      <c r="M463" s="285"/>
      <c r="N463" s="285"/>
      <c r="O463" s="285"/>
      <c r="P463" s="285"/>
      <c r="Q463" s="285"/>
      <c r="R463" s="285"/>
      <c r="S463" s="285"/>
      <c r="T463" s="93"/>
      <c r="U463" s="3"/>
      <c r="V463" s="3"/>
      <c r="W463" s="3"/>
      <c r="X463" s="3"/>
      <c r="Y463" s="72"/>
      <c r="Z463" s="72"/>
      <c r="AA463" s="72"/>
      <c r="AB463" s="72"/>
      <c r="AC463" s="44"/>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c r="BM463" s="3"/>
      <c r="BN463" s="3"/>
      <c r="BO463" s="3"/>
      <c r="BP463" s="3"/>
      <c r="BQ463" s="3"/>
      <c r="BR463" s="3"/>
      <c r="BS463" s="3"/>
      <c r="BT463" s="3"/>
      <c r="BU463" s="3"/>
      <c r="BV463" s="3"/>
      <c r="BW463" s="3"/>
      <c r="BX463" s="3"/>
      <c r="BY463" s="3"/>
      <c r="BZ463" s="3"/>
      <c r="CA463" s="3"/>
      <c r="CB463" s="3"/>
      <c r="CC463" s="3"/>
      <c r="CD463" s="3"/>
      <c r="CE463" s="3"/>
      <c r="CF463" s="3"/>
      <c r="CG463" s="3"/>
      <c r="CH463" s="3"/>
      <c r="CI463" s="3"/>
      <c r="CJ463" s="3"/>
      <c r="CK463" s="3"/>
      <c r="CL463" s="3"/>
      <c r="CM463" s="3"/>
      <c r="CN463" s="3"/>
      <c r="CO463" s="3"/>
      <c r="CP463" s="3"/>
      <c r="CQ463" s="3"/>
      <c r="CR463" s="3"/>
      <c r="CS463" s="3"/>
      <c r="CT463" s="3"/>
      <c r="CU463" s="3"/>
      <c r="CV463" s="3"/>
      <c r="CW463" s="3"/>
      <c r="CX463" s="3"/>
      <c r="CY463" s="3"/>
      <c r="CZ463" s="3"/>
      <c r="DA463" s="3"/>
      <c r="DB463" s="3"/>
      <c r="DC463" s="3"/>
      <c r="DD463" s="3"/>
      <c r="DE463" s="3"/>
      <c r="DF463" s="3"/>
      <c r="DG463" s="3"/>
      <c r="DH463" s="3"/>
      <c r="DI463" s="3"/>
      <c r="DJ463" s="3"/>
      <c r="DK463" s="3"/>
      <c r="DL463" s="3"/>
      <c r="DM463" s="3"/>
      <c r="DN463" s="3"/>
      <c r="DO463" s="3"/>
      <c r="DP463" s="3"/>
      <c r="DQ463" s="3"/>
      <c r="DR463" s="3"/>
      <c r="DS463" s="3"/>
      <c r="DT463" s="3"/>
      <c r="DU463" s="3"/>
      <c r="DV463" s="3"/>
      <c r="DW463" s="3"/>
      <c r="DX463" s="3"/>
      <c r="DY463" s="3"/>
      <c r="DZ463" s="3"/>
      <c r="EA463" s="3"/>
      <c r="EB463" s="3"/>
      <c r="EC463" s="3"/>
      <c r="ED463" s="3"/>
      <c r="EE463" s="3"/>
      <c r="EF463" s="3"/>
      <c r="EG463" s="3"/>
      <c r="EH463" s="3"/>
      <c r="EI463" s="3"/>
      <c r="EJ463" s="3"/>
      <c r="EK463" s="3"/>
      <c r="EL463" s="3"/>
      <c r="EM463" s="3"/>
      <c r="EN463" s="3"/>
      <c r="EO463" s="3"/>
      <c r="EP463" s="3"/>
      <c r="EQ463" s="3"/>
      <c r="ER463" s="3"/>
      <c r="ES463" s="3"/>
      <c r="ET463" s="3"/>
      <c r="EU463" s="3"/>
      <c r="EV463" s="3"/>
      <c r="EW463" s="3"/>
      <c r="EX463" s="3"/>
      <c r="EY463" s="3"/>
      <c r="EZ463" s="3"/>
      <c r="FA463" s="3"/>
      <c r="FB463" s="3"/>
      <c r="FC463" s="3"/>
      <c r="FD463" s="3"/>
      <c r="FE463" s="3"/>
      <c r="FF463" s="3"/>
      <c r="FG463" s="2"/>
      <c r="FH463" s="41"/>
      <c r="FI463" s="4"/>
      <c r="FJ463" s="4"/>
      <c r="FK463" s="4"/>
      <c r="FL463" s="4"/>
      <c r="FM463" s="4"/>
      <c r="FN463" s="4"/>
      <c r="FO463" s="4"/>
      <c r="FP463" s="13"/>
    </row>
    <row r="464" spans="1:172" s="5" customFormat="1" x14ac:dyDescent="0.25">
      <c r="A464" s="27"/>
      <c r="B464" s="27"/>
      <c r="C464" s="44"/>
      <c r="D464" s="285"/>
      <c r="E464" s="285"/>
      <c r="F464" s="285"/>
      <c r="G464" s="285"/>
      <c r="H464" s="285"/>
      <c r="I464" s="285"/>
      <c r="J464" s="285"/>
      <c r="K464" s="285"/>
      <c r="L464" s="285"/>
      <c r="M464" s="285"/>
      <c r="N464" s="285"/>
      <c r="O464" s="285"/>
      <c r="P464" s="285"/>
      <c r="Q464" s="285"/>
      <c r="R464" s="285"/>
      <c r="S464" s="285"/>
      <c r="T464" s="93"/>
      <c r="U464" s="3"/>
      <c r="V464" s="3"/>
      <c r="W464" s="3"/>
      <c r="X464" s="3"/>
      <c r="Y464" s="72"/>
      <c r="Z464" s="72"/>
      <c r="AA464" s="72"/>
      <c r="AB464" s="72"/>
      <c r="AC464" s="44"/>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c r="BM464" s="3"/>
      <c r="BN464" s="3"/>
      <c r="BO464" s="3"/>
      <c r="BP464" s="3"/>
      <c r="BQ464" s="3"/>
      <c r="BR464" s="3"/>
      <c r="BS464" s="3"/>
      <c r="BT464" s="3"/>
      <c r="BU464" s="3"/>
      <c r="BV464" s="3"/>
      <c r="BW464" s="3"/>
      <c r="BX464" s="3"/>
      <c r="BY464" s="3"/>
      <c r="BZ464" s="3"/>
      <c r="CA464" s="3"/>
      <c r="CB464" s="3"/>
      <c r="CC464" s="3"/>
      <c r="CD464" s="3"/>
      <c r="CE464" s="3"/>
      <c r="CF464" s="3"/>
      <c r="CG464" s="3"/>
      <c r="CH464" s="3"/>
      <c r="CI464" s="3"/>
      <c r="CJ464" s="3"/>
      <c r="CK464" s="3"/>
      <c r="CL464" s="3"/>
      <c r="CM464" s="3"/>
      <c r="CN464" s="3"/>
      <c r="CO464" s="3"/>
      <c r="CP464" s="3"/>
      <c r="CQ464" s="3"/>
      <c r="CR464" s="3"/>
      <c r="CS464" s="3"/>
      <c r="CT464" s="3"/>
      <c r="CU464" s="3"/>
      <c r="CV464" s="3"/>
      <c r="CW464" s="3"/>
      <c r="CX464" s="3"/>
      <c r="CY464" s="3"/>
      <c r="CZ464" s="3"/>
      <c r="DA464" s="3"/>
      <c r="DB464" s="3"/>
      <c r="DC464" s="3"/>
      <c r="DD464" s="3"/>
      <c r="DE464" s="3"/>
      <c r="DF464" s="3"/>
      <c r="DG464" s="3"/>
      <c r="DH464" s="3"/>
      <c r="DI464" s="3"/>
      <c r="DJ464" s="3"/>
      <c r="DK464" s="3"/>
      <c r="DL464" s="3"/>
      <c r="DM464" s="3"/>
      <c r="DN464" s="3"/>
      <c r="DO464" s="3"/>
      <c r="DP464" s="3"/>
      <c r="DQ464" s="3"/>
      <c r="DR464" s="3"/>
      <c r="DS464" s="3"/>
      <c r="DT464" s="3"/>
      <c r="DU464" s="3"/>
      <c r="DV464" s="3"/>
      <c r="DW464" s="3"/>
      <c r="DX464" s="3"/>
      <c r="DY464" s="3"/>
      <c r="DZ464" s="3"/>
      <c r="EA464" s="3"/>
      <c r="EB464" s="3"/>
      <c r="EC464" s="3"/>
      <c r="ED464" s="3"/>
      <c r="EE464" s="3"/>
      <c r="EF464" s="3"/>
      <c r="EG464" s="3"/>
      <c r="EH464" s="3"/>
      <c r="EI464" s="3"/>
      <c r="EJ464" s="3"/>
      <c r="EK464" s="3"/>
      <c r="EL464" s="3"/>
      <c r="EM464" s="3"/>
      <c r="EN464" s="3"/>
      <c r="EO464" s="3"/>
      <c r="EP464" s="3"/>
      <c r="EQ464" s="3"/>
      <c r="ER464" s="3"/>
      <c r="ES464" s="3"/>
      <c r="ET464" s="3"/>
      <c r="EU464" s="3"/>
      <c r="EV464" s="3"/>
      <c r="EW464" s="3"/>
      <c r="EX464" s="3"/>
      <c r="EY464" s="3"/>
      <c r="EZ464" s="3"/>
      <c r="FA464" s="3"/>
      <c r="FB464" s="3"/>
      <c r="FC464" s="3"/>
      <c r="FD464" s="3"/>
      <c r="FE464" s="3"/>
      <c r="FF464" s="3"/>
      <c r="FG464" s="2"/>
      <c r="FH464" s="41"/>
      <c r="FI464" s="4"/>
      <c r="FJ464" s="4"/>
      <c r="FK464" s="4"/>
      <c r="FL464" s="4"/>
      <c r="FM464" s="4"/>
      <c r="FN464" s="4"/>
      <c r="FO464" s="4"/>
      <c r="FP464" s="13"/>
    </row>
    <row r="465" spans="1:172" s="5" customFormat="1" x14ac:dyDescent="0.25">
      <c r="A465" s="27"/>
      <c r="B465" s="27"/>
      <c r="C465" s="44"/>
      <c r="D465" s="285"/>
      <c r="E465" s="285"/>
      <c r="F465" s="285"/>
      <c r="G465" s="285"/>
      <c r="H465" s="285"/>
      <c r="I465" s="285"/>
      <c r="J465" s="285"/>
      <c r="K465" s="285"/>
      <c r="L465" s="285"/>
      <c r="M465" s="285"/>
      <c r="N465" s="285"/>
      <c r="O465" s="285"/>
      <c r="P465" s="285"/>
      <c r="Q465" s="285"/>
      <c r="R465" s="285"/>
      <c r="S465" s="285"/>
      <c r="T465" s="93"/>
      <c r="U465" s="3"/>
      <c r="V465" s="3"/>
      <c r="W465" s="3"/>
      <c r="X465" s="3"/>
      <c r="Y465" s="72"/>
      <c r="Z465" s="72"/>
      <c r="AA465" s="72"/>
      <c r="AB465" s="72"/>
      <c r="AC465" s="44"/>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c r="BM465" s="3"/>
      <c r="BN465" s="3"/>
      <c r="BO465" s="3"/>
      <c r="BP465" s="3"/>
      <c r="BQ465" s="3"/>
      <c r="BR465" s="3"/>
      <c r="BS465" s="3"/>
      <c r="BT465" s="3"/>
      <c r="BU465" s="3"/>
      <c r="BV465" s="3"/>
      <c r="BW465" s="3"/>
      <c r="BX465" s="3"/>
      <c r="BY465" s="3"/>
      <c r="BZ465" s="3"/>
      <c r="CA465" s="3"/>
      <c r="CB465" s="3"/>
      <c r="CC465" s="3"/>
      <c r="CD465" s="3"/>
      <c r="CE465" s="3"/>
      <c r="CF465" s="3"/>
      <c r="CG465" s="3"/>
      <c r="CH465" s="3"/>
      <c r="CI465" s="3"/>
      <c r="CJ465" s="3"/>
      <c r="CK465" s="3"/>
      <c r="CL465" s="3"/>
      <c r="CM465" s="3"/>
      <c r="CN465" s="3"/>
      <c r="CO465" s="3"/>
      <c r="CP465" s="3"/>
      <c r="CQ465" s="3"/>
      <c r="CR465" s="3"/>
      <c r="CS465" s="3"/>
      <c r="CT465" s="3"/>
      <c r="CU465" s="3"/>
      <c r="CV465" s="3"/>
      <c r="CW465" s="3"/>
      <c r="CX465" s="3"/>
      <c r="CY465" s="3"/>
      <c r="CZ465" s="3"/>
      <c r="DA465" s="3"/>
      <c r="DB465" s="3"/>
      <c r="DC465" s="3"/>
      <c r="DD465" s="3"/>
      <c r="DE465" s="3"/>
      <c r="DF465" s="3"/>
      <c r="DG465" s="3"/>
      <c r="DH465" s="3"/>
      <c r="DI465" s="3"/>
      <c r="DJ465" s="3"/>
      <c r="DK465" s="3"/>
      <c r="DL465" s="3"/>
      <c r="DM465" s="3"/>
      <c r="DN465" s="3"/>
      <c r="DO465" s="3"/>
      <c r="DP465" s="3"/>
      <c r="DQ465" s="3"/>
      <c r="DR465" s="3"/>
      <c r="DS465" s="3"/>
      <c r="DT465" s="3"/>
      <c r="DU465" s="3"/>
      <c r="DV465" s="3"/>
      <c r="DW465" s="3"/>
      <c r="DX465" s="3"/>
      <c r="DY465" s="3"/>
      <c r="DZ465" s="3"/>
      <c r="EA465" s="3"/>
      <c r="EB465" s="3"/>
      <c r="EC465" s="3"/>
      <c r="ED465" s="3"/>
      <c r="EE465" s="3"/>
      <c r="EF465" s="3"/>
      <c r="EG465" s="3"/>
      <c r="EH465" s="3"/>
      <c r="EI465" s="3"/>
      <c r="EJ465" s="3"/>
      <c r="EK465" s="3"/>
      <c r="EL465" s="3"/>
      <c r="EM465" s="3"/>
      <c r="EN465" s="3"/>
      <c r="EO465" s="3"/>
      <c r="EP465" s="3"/>
      <c r="EQ465" s="3"/>
      <c r="ER465" s="3"/>
      <c r="ES465" s="3"/>
      <c r="ET465" s="3"/>
      <c r="EU465" s="3"/>
      <c r="EV465" s="3"/>
      <c r="EW465" s="3"/>
      <c r="EX465" s="3"/>
      <c r="EY465" s="3"/>
      <c r="EZ465" s="3"/>
      <c r="FA465" s="3"/>
      <c r="FB465" s="3"/>
      <c r="FC465" s="3"/>
      <c r="FD465" s="3"/>
      <c r="FE465" s="3"/>
      <c r="FF465" s="3"/>
      <c r="FG465" s="2"/>
      <c r="FH465" s="41"/>
      <c r="FI465" s="4"/>
      <c r="FJ465" s="4"/>
      <c r="FK465" s="4"/>
      <c r="FL465" s="4"/>
      <c r="FM465" s="4"/>
      <c r="FN465" s="4"/>
      <c r="FO465" s="4"/>
      <c r="FP465" s="13"/>
    </row>
    <row r="466" spans="1:172" s="5" customFormat="1" x14ac:dyDescent="0.25">
      <c r="A466" s="27"/>
      <c r="B466" s="27"/>
      <c r="C466" s="44"/>
      <c r="D466" s="285"/>
      <c r="E466" s="285"/>
      <c r="F466" s="285"/>
      <c r="G466" s="285"/>
      <c r="H466" s="285"/>
      <c r="I466" s="285"/>
      <c r="J466" s="285"/>
      <c r="K466" s="285"/>
      <c r="L466" s="285"/>
      <c r="M466" s="285"/>
      <c r="N466" s="285"/>
      <c r="O466" s="285"/>
      <c r="P466" s="285"/>
      <c r="Q466" s="285"/>
      <c r="R466" s="285"/>
      <c r="S466" s="285"/>
      <c r="T466" s="93"/>
      <c r="U466" s="3"/>
      <c r="V466" s="3"/>
      <c r="W466" s="3"/>
      <c r="X466" s="3"/>
      <c r="Y466" s="72"/>
      <c r="Z466" s="72"/>
      <c r="AA466" s="72"/>
      <c r="AB466" s="72"/>
      <c r="AC466" s="44"/>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c r="BM466" s="3"/>
      <c r="BN466" s="3"/>
      <c r="BO466" s="3"/>
      <c r="BP466" s="3"/>
      <c r="BQ466" s="3"/>
      <c r="BR466" s="3"/>
      <c r="BS466" s="3"/>
      <c r="BT466" s="3"/>
      <c r="BU466" s="3"/>
      <c r="BV466" s="3"/>
      <c r="BW466" s="3"/>
      <c r="BX466" s="3"/>
      <c r="BY466" s="3"/>
      <c r="BZ466" s="3"/>
      <c r="CA466" s="3"/>
      <c r="CB466" s="3"/>
      <c r="CC466" s="3"/>
      <c r="CD466" s="3"/>
      <c r="CE466" s="3"/>
      <c r="CF466" s="3"/>
      <c r="CG466" s="3"/>
      <c r="CH466" s="3"/>
      <c r="CI466" s="3"/>
      <c r="CJ466" s="3"/>
      <c r="CK466" s="3"/>
      <c r="CL466" s="3"/>
      <c r="CM466" s="3"/>
      <c r="CN466" s="3"/>
      <c r="CO466" s="3"/>
      <c r="CP466" s="3"/>
      <c r="CQ466" s="3"/>
      <c r="CR466" s="3"/>
      <c r="CS466" s="3"/>
      <c r="CT466" s="3"/>
      <c r="CU466" s="3"/>
      <c r="CV466" s="3"/>
      <c r="CW466" s="3"/>
      <c r="CX466" s="3"/>
      <c r="CY466" s="3"/>
      <c r="CZ466" s="3"/>
      <c r="DA466" s="3"/>
      <c r="DB466" s="3"/>
      <c r="DC466" s="3"/>
      <c r="DD466" s="3"/>
      <c r="DE466" s="3"/>
      <c r="DF466" s="3"/>
      <c r="DG466" s="3"/>
      <c r="DH466" s="3"/>
      <c r="DI466" s="3"/>
      <c r="DJ466" s="3"/>
      <c r="DK466" s="3"/>
      <c r="DL466" s="3"/>
      <c r="DM466" s="3"/>
      <c r="DN466" s="3"/>
      <c r="DO466" s="3"/>
      <c r="DP466" s="3"/>
      <c r="DQ466" s="3"/>
      <c r="DR466" s="3"/>
      <c r="DS466" s="3"/>
      <c r="DT466" s="3"/>
      <c r="DU466" s="3"/>
      <c r="DV466" s="3"/>
      <c r="DW466" s="3"/>
      <c r="DX466" s="3"/>
      <c r="DY466" s="3"/>
      <c r="DZ466" s="3"/>
      <c r="EA466" s="3"/>
      <c r="EB466" s="3"/>
      <c r="EC466" s="3"/>
      <c r="ED466" s="3"/>
      <c r="EE466" s="3"/>
      <c r="EF466" s="3"/>
      <c r="EG466" s="3"/>
      <c r="EH466" s="3"/>
      <c r="EI466" s="3"/>
      <c r="EJ466" s="3"/>
      <c r="EK466" s="3"/>
      <c r="EL466" s="3"/>
      <c r="EM466" s="3"/>
      <c r="EN466" s="3"/>
      <c r="EO466" s="3"/>
      <c r="EP466" s="3"/>
      <c r="EQ466" s="3"/>
      <c r="ER466" s="3"/>
      <c r="ES466" s="3"/>
      <c r="ET466" s="3"/>
      <c r="EU466" s="3"/>
      <c r="EV466" s="3"/>
      <c r="EW466" s="3"/>
      <c r="EX466" s="3"/>
      <c r="EY466" s="3"/>
      <c r="EZ466" s="3"/>
      <c r="FA466" s="3"/>
      <c r="FB466" s="3"/>
      <c r="FC466" s="3"/>
      <c r="FD466" s="3"/>
      <c r="FE466" s="3"/>
      <c r="FF466" s="3"/>
      <c r="FG466" s="2"/>
      <c r="FH466" s="41"/>
      <c r="FI466" s="4"/>
      <c r="FJ466" s="4"/>
      <c r="FK466" s="4"/>
      <c r="FL466" s="4"/>
      <c r="FM466" s="4"/>
      <c r="FN466" s="4"/>
      <c r="FO466" s="4"/>
      <c r="FP466" s="13"/>
    </row>
    <row r="467" spans="1:172" s="5" customFormat="1" x14ac:dyDescent="0.25">
      <c r="A467" s="27"/>
      <c r="B467" s="27"/>
      <c r="C467" s="44"/>
      <c r="D467" s="285"/>
      <c r="E467" s="285"/>
      <c r="F467" s="285"/>
      <c r="G467" s="285"/>
      <c r="H467" s="285"/>
      <c r="I467" s="285"/>
      <c r="J467" s="285"/>
      <c r="K467" s="285"/>
      <c r="L467" s="285"/>
      <c r="M467" s="285"/>
      <c r="N467" s="285"/>
      <c r="O467" s="285"/>
      <c r="P467" s="285"/>
      <c r="Q467" s="285"/>
      <c r="R467" s="285"/>
      <c r="S467" s="285"/>
      <c r="T467" s="93"/>
      <c r="U467" s="3"/>
      <c r="V467" s="3"/>
      <c r="W467" s="3"/>
      <c r="X467" s="3"/>
      <c r="Y467" s="72"/>
      <c r="Z467" s="72"/>
      <c r="AA467" s="72"/>
      <c r="AB467" s="72"/>
      <c r="AC467" s="44"/>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c r="BM467" s="3"/>
      <c r="BN467" s="3"/>
      <c r="BO467" s="3"/>
      <c r="BP467" s="3"/>
      <c r="BQ467" s="3"/>
      <c r="BR467" s="3"/>
      <c r="BS467" s="3"/>
      <c r="BT467" s="3"/>
      <c r="BU467" s="3"/>
      <c r="BV467" s="3"/>
      <c r="BW467" s="3"/>
      <c r="BX467" s="3"/>
      <c r="BY467" s="3"/>
      <c r="BZ467" s="3"/>
      <c r="CA467" s="3"/>
      <c r="CB467" s="3"/>
      <c r="CC467" s="3"/>
      <c r="CD467" s="3"/>
      <c r="CE467" s="3"/>
      <c r="CF467" s="3"/>
      <c r="CG467" s="3"/>
      <c r="CH467" s="3"/>
      <c r="CI467" s="3"/>
      <c r="CJ467" s="3"/>
      <c r="CK467" s="3"/>
      <c r="CL467" s="3"/>
      <c r="CM467" s="3"/>
      <c r="CN467" s="3"/>
      <c r="CO467" s="3"/>
      <c r="CP467" s="3"/>
      <c r="CQ467" s="3"/>
      <c r="CR467" s="3"/>
      <c r="CS467" s="3"/>
      <c r="CT467" s="3"/>
      <c r="CU467" s="3"/>
      <c r="CV467" s="3"/>
      <c r="CW467" s="3"/>
      <c r="CX467" s="3"/>
      <c r="CY467" s="3"/>
      <c r="CZ467" s="3"/>
      <c r="DA467" s="3"/>
      <c r="DB467" s="3"/>
      <c r="DC467" s="3"/>
      <c r="DD467" s="3"/>
      <c r="DE467" s="3"/>
      <c r="DF467" s="3"/>
      <c r="DG467" s="3"/>
      <c r="DH467" s="3"/>
      <c r="DI467" s="3"/>
      <c r="DJ467" s="3"/>
      <c r="DK467" s="3"/>
      <c r="DL467" s="3"/>
      <c r="DM467" s="3"/>
      <c r="DN467" s="3"/>
      <c r="DO467" s="3"/>
      <c r="DP467" s="3"/>
      <c r="DQ467" s="3"/>
      <c r="DR467" s="3"/>
      <c r="DS467" s="3"/>
      <c r="DT467" s="3"/>
      <c r="DU467" s="3"/>
      <c r="DV467" s="3"/>
      <c r="DW467" s="3"/>
      <c r="DX467" s="3"/>
      <c r="DY467" s="3"/>
      <c r="DZ467" s="3"/>
      <c r="EA467" s="3"/>
      <c r="EB467" s="3"/>
      <c r="EC467" s="3"/>
      <c r="ED467" s="3"/>
      <c r="EE467" s="3"/>
      <c r="EF467" s="3"/>
      <c r="EG467" s="3"/>
      <c r="EH467" s="3"/>
      <c r="EI467" s="3"/>
      <c r="EJ467" s="3"/>
      <c r="EK467" s="3"/>
      <c r="EL467" s="3"/>
      <c r="EM467" s="3"/>
      <c r="EN467" s="3"/>
      <c r="EO467" s="3"/>
      <c r="EP467" s="3"/>
      <c r="EQ467" s="3"/>
      <c r="ER467" s="3"/>
      <c r="ES467" s="3"/>
      <c r="ET467" s="3"/>
      <c r="EU467" s="3"/>
      <c r="EV467" s="3"/>
      <c r="EW467" s="3"/>
      <c r="EX467" s="3"/>
      <c r="EY467" s="3"/>
      <c r="EZ467" s="3"/>
      <c r="FA467" s="3"/>
      <c r="FB467" s="3"/>
      <c r="FC467" s="3"/>
      <c r="FD467" s="3"/>
      <c r="FE467" s="3"/>
      <c r="FF467" s="3"/>
      <c r="FG467" s="2"/>
      <c r="FH467" s="41"/>
      <c r="FI467" s="4"/>
      <c r="FJ467" s="4"/>
      <c r="FK467" s="4"/>
      <c r="FL467" s="4"/>
      <c r="FM467" s="4"/>
      <c r="FN467" s="4"/>
      <c r="FO467" s="4"/>
      <c r="FP467" s="13"/>
    </row>
    <row r="468" spans="1:172" s="5" customFormat="1" x14ac:dyDescent="0.25">
      <c r="A468" s="27"/>
      <c r="B468" s="27"/>
      <c r="C468" s="44"/>
      <c r="D468" s="285"/>
      <c r="E468" s="285"/>
      <c r="F468" s="285"/>
      <c r="G468" s="285"/>
      <c r="H468" s="285"/>
      <c r="I468" s="285"/>
      <c r="J468" s="285"/>
      <c r="K468" s="285"/>
      <c r="L468" s="285"/>
      <c r="M468" s="285"/>
      <c r="N468" s="285"/>
      <c r="O468" s="285"/>
      <c r="P468" s="285"/>
      <c r="Q468" s="285"/>
      <c r="R468" s="285"/>
      <c r="S468" s="285"/>
      <c r="T468" s="93"/>
      <c r="U468" s="3"/>
      <c r="V468" s="3"/>
      <c r="W468" s="3"/>
      <c r="X468" s="3"/>
      <c r="Y468" s="72"/>
      <c r="Z468" s="72"/>
      <c r="AA468" s="72"/>
      <c r="AB468" s="72"/>
      <c r="AC468" s="44"/>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c r="BM468" s="3"/>
      <c r="BN468" s="3"/>
      <c r="BO468" s="3"/>
      <c r="BP468" s="3"/>
      <c r="BQ468" s="3"/>
      <c r="BR468" s="3"/>
      <c r="BS468" s="3"/>
      <c r="BT468" s="3"/>
      <c r="BU468" s="3"/>
      <c r="BV468" s="3"/>
      <c r="BW468" s="3"/>
      <c r="BX468" s="3"/>
      <c r="BY468" s="3"/>
      <c r="BZ468" s="3"/>
      <c r="CA468" s="3"/>
      <c r="CB468" s="3"/>
      <c r="CC468" s="3"/>
      <c r="CD468" s="3"/>
      <c r="CE468" s="3"/>
      <c r="CF468" s="3"/>
      <c r="CG468" s="3"/>
      <c r="CH468" s="3"/>
      <c r="CI468" s="3"/>
      <c r="CJ468" s="3"/>
      <c r="CK468" s="3"/>
      <c r="CL468" s="3"/>
      <c r="CM468" s="3"/>
      <c r="CN468" s="3"/>
      <c r="CO468" s="3"/>
      <c r="CP468" s="3"/>
      <c r="CQ468" s="3"/>
      <c r="CR468" s="3"/>
      <c r="CS468" s="3"/>
      <c r="CT468" s="3"/>
      <c r="CU468" s="3"/>
      <c r="CV468" s="3"/>
      <c r="CW468" s="3"/>
      <c r="CX468" s="3"/>
      <c r="CY468" s="3"/>
      <c r="CZ468" s="3"/>
      <c r="DA468" s="3"/>
      <c r="DB468" s="3"/>
      <c r="DC468" s="3"/>
      <c r="DD468" s="3"/>
      <c r="DE468" s="3"/>
      <c r="DF468" s="3"/>
      <c r="DG468" s="3"/>
      <c r="DH468" s="3"/>
      <c r="DI468" s="3"/>
      <c r="DJ468" s="3"/>
      <c r="DK468" s="3"/>
      <c r="DL468" s="3"/>
      <c r="DM468" s="3"/>
      <c r="DN468" s="3"/>
      <c r="DO468" s="3"/>
      <c r="DP468" s="3"/>
      <c r="DQ468" s="3"/>
      <c r="DR468" s="3"/>
      <c r="DS468" s="3"/>
      <c r="DT468" s="3"/>
      <c r="DU468" s="3"/>
      <c r="DV468" s="3"/>
      <c r="DW468" s="3"/>
      <c r="DX468" s="3"/>
      <c r="DY468" s="3"/>
      <c r="DZ468" s="3"/>
      <c r="EA468" s="3"/>
      <c r="EB468" s="3"/>
      <c r="EC468" s="3"/>
      <c r="ED468" s="3"/>
      <c r="EE468" s="3"/>
      <c r="EF468" s="3"/>
      <c r="EG468" s="3"/>
      <c r="EH468" s="3"/>
      <c r="EI468" s="3"/>
      <c r="EJ468" s="3"/>
      <c r="EK468" s="3"/>
      <c r="EL468" s="3"/>
      <c r="EM468" s="3"/>
      <c r="EN468" s="3"/>
      <c r="EO468" s="3"/>
      <c r="EP468" s="3"/>
      <c r="EQ468" s="3"/>
      <c r="ER468" s="3"/>
      <c r="ES468" s="3"/>
      <c r="ET468" s="3"/>
      <c r="EU468" s="3"/>
      <c r="EV468" s="3"/>
      <c r="EW468" s="3"/>
      <c r="EX468" s="3"/>
      <c r="EY468" s="3"/>
      <c r="EZ468" s="3"/>
      <c r="FA468" s="3"/>
      <c r="FB468" s="3"/>
      <c r="FC468" s="3"/>
      <c r="FD468" s="3"/>
      <c r="FE468" s="3"/>
      <c r="FF468" s="3"/>
      <c r="FG468" s="2"/>
      <c r="FH468" s="41"/>
      <c r="FI468" s="4"/>
      <c r="FJ468" s="4"/>
      <c r="FK468" s="4"/>
      <c r="FL468" s="4"/>
      <c r="FM468" s="4"/>
      <c r="FN468" s="4"/>
      <c r="FO468" s="4"/>
      <c r="FP468" s="13"/>
    </row>
    <row r="469" spans="1:172" s="5" customFormat="1" x14ac:dyDescent="0.25">
      <c r="A469" s="27"/>
      <c r="B469" s="27"/>
      <c r="C469" s="44"/>
      <c r="D469" s="285"/>
      <c r="E469" s="285"/>
      <c r="F469" s="285"/>
      <c r="G469" s="285"/>
      <c r="H469" s="285"/>
      <c r="I469" s="285"/>
      <c r="J469" s="285"/>
      <c r="K469" s="285"/>
      <c r="L469" s="285"/>
      <c r="M469" s="285"/>
      <c r="N469" s="285"/>
      <c r="O469" s="285"/>
      <c r="P469" s="285"/>
      <c r="Q469" s="285"/>
      <c r="R469" s="285"/>
      <c r="S469" s="285"/>
      <c r="T469" s="93"/>
      <c r="U469" s="3"/>
      <c r="V469" s="3"/>
      <c r="W469" s="3"/>
      <c r="X469" s="3"/>
      <c r="Y469" s="72"/>
      <c r="Z469" s="72"/>
      <c r="AA469" s="72"/>
      <c r="AB469" s="72"/>
      <c r="AC469" s="44"/>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c r="BM469" s="3"/>
      <c r="BN469" s="3"/>
      <c r="BO469" s="3"/>
      <c r="BP469" s="3"/>
      <c r="BQ469" s="3"/>
      <c r="BR469" s="3"/>
      <c r="BS469" s="3"/>
      <c r="BT469" s="3"/>
      <c r="BU469" s="3"/>
      <c r="BV469" s="3"/>
      <c r="BW469" s="3"/>
      <c r="BX469" s="3"/>
      <c r="BY469" s="3"/>
      <c r="BZ469" s="3"/>
      <c r="CA469" s="3"/>
      <c r="CB469" s="3"/>
      <c r="CC469" s="3"/>
      <c r="CD469" s="3"/>
      <c r="CE469" s="3"/>
      <c r="CF469" s="3"/>
      <c r="CG469" s="3"/>
      <c r="CH469" s="3"/>
      <c r="CI469" s="3"/>
      <c r="CJ469" s="3"/>
      <c r="CK469" s="3"/>
      <c r="CL469" s="3"/>
      <c r="CM469" s="3"/>
      <c r="CN469" s="3"/>
      <c r="CO469" s="3"/>
      <c r="CP469" s="3"/>
      <c r="CQ469" s="3"/>
      <c r="CR469" s="3"/>
      <c r="CS469" s="3"/>
      <c r="CT469" s="3"/>
      <c r="CU469" s="3"/>
      <c r="CV469" s="3"/>
      <c r="CW469" s="3"/>
      <c r="CX469" s="3"/>
      <c r="CY469" s="3"/>
      <c r="CZ469" s="3"/>
      <c r="DA469" s="3"/>
      <c r="DB469" s="3"/>
      <c r="DC469" s="3"/>
      <c r="DD469" s="3"/>
      <c r="DE469" s="3"/>
      <c r="DF469" s="3"/>
      <c r="DG469" s="3"/>
      <c r="DH469" s="3"/>
      <c r="DI469" s="3"/>
      <c r="DJ469" s="3"/>
      <c r="DK469" s="3"/>
      <c r="DL469" s="3"/>
      <c r="DM469" s="3"/>
      <c r="DN469" s="3"/>
      <c r="DO469" s="3"/>
      <c r="DP469" s="3"/>
      <c r="DQ469" s="3"/>
      <c r="DR469" s="3"/>
      <c r="DS469" s="3"/>
      <c r="DT469" s="3"/>
      <c r="DU469" s="3"/>
      <c r="DV469" s="3"/>
      <c r="DW469" s="3"/>
      <c r="DX469" s="3"/>
      <c r="DY469" s="3"/>
      <c r="DZ469" s="3"/>
      <c r="EA469" s="3"/>
      <c r="EB469" s="3"/>
      <c r="EC469" s="3"/>
      <c r="ED469" s="3"/>
      <c r="EE469" s="3"/>
      <c r="EF469" s="3"/>
      <c r="EG469" s="3"/>
      <c r="EH469" s="3"/>
      <c r="EI469" s="3"/>
      <c r="EJ469" s="3"/>
      <c r="EK469" s="3"/>
      <c r="EL469" s="3"/>
      <c r="EM469" s="3"/>
      <c r="EN469" s="3"/>
      <c r="EO469" s="3"/>
      <c r="EP469" s="3"/>
      <c r="EQ469" s="3"/>
      <c r="ER469" s="3"/>
      <c r="ES469" s="3"/>
      <c r="ET469" s="3"/>
      <c r="EU469" s="3"/>
      <c r="EV469" s="3"/>
      <c r="EW469" s="3"/>
      <c r="EX469" s="3"/>
      <c r="EY469" s="3"/>
      <c r="EZ469" s="3"/>
      <c r="FA469" s="3"/>
      <c r="FB469" s="3"/>
      <c r="FC469" s="3"/>
      <c r="FD469" s="3"/>
      <c r="FE469" s="3"/>
      <c r="FF469" s="3"/>
      <c r="FG469" s="2"/>
      <c r="FH469" s="41"/>
      <c r="FI469" s="4"/>
      <c r="FJ469" s="4"/>
      <c r="FK469" s="4"/>
      <c r="FL469" s="4"/>
      <c r="FM469" s="4"/>
      <c r="FN469" s="4"/>
      <c r="FO469" s="4"/>
      <c r="FP469" s="13"/>
    </row>
    <row r="470" spans="1:172" s="5" customFormat="1" x14ac:dyDescent="0.25">
      <c r="A470" s="27"/>
      <c r="B470" s="27"/>
      <c r="C470" s="44"/>
      <c r="D470" s="285"/>
      <c r="E470" s="285"/>
      <c r="F470" s="285"/>
      <c r="G470" s="285"/>
      <c r="H470" s="285"/>
      <c r="I470" s="285"/>
      <c r="J470" s="285"/>
      <c r="K470" s="285"/>
      <c r="L470" s="285"/>
      <c r="M470" s="285"/>
      <c r="N470" s="285"/>
      <c r="O470" s="285"/>
      <c r="P470" s="285"/>
      <c r="Q470" s="285"/>
      <c r="R470" s="285"/>
      <c r="S470" s="285"/>
      <c r="T470" s="93"/>
      <c r="U470" s="3"/>
      <c r="V470" s="3"/>
      <c r="W470" s="3"/>
      <c r="X470" s="3"/>
      <c r="Y470" s="72"/>
      <c r="Z470" s="72"/>
      <c r="AA470" s="72"/>
      <c r="AB470" s="72"/>
      <c r="AC470" s="44"/>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c r="BM470" s="3"/>
      <c r="BN470" s="3"/>
      <c r="BO470" s="3"/>
      <c r="BP470" s="3"/>
      <c r="BQ470" s="3"/>
      <c r="BR470" s="3"/>
      <c r="BS470" s="3"/>
      <c r="BT470" s="3"/>
      <c r="BU470" s="3"/>
      <c r="BV470" s="3"/>
      <c r="BW470" s="3"/>
      <c r="BX470" s="3"/>
      <c r="BY470" s="3"/>
      <c r="BZ470" s="3"/>
      <c r="CA470" s="3"/>
      <c r="CB470" s="3"/>
      <c r="CC470" s="3"/>
      <c r="CD470" s="3"/>
      <c r="CE470" s="3"/>
      <c r="CF470" s="3"/>
      <c r="CG470" s="3"/>
      <c r="CH470" s="3"/>
      <c r="CI470" s="3"/>
      <c r="CJ470" s="3"/>
      <c r="CK470" s="3"/>
      <c r="CL470" s="3"/>
      <c r="CM470" s="3"/>
      <c r="CN470" s="3"/>
      <c r="CO470" s="3"/>
      <c r="CP470" s="3"/>
      <c r="CQ470" s="3"/>
      <c r="CR470" s="3"/>
      <c r="CS470" s="3"/>
      <c r="CT470" s="3"/>
      <c r="CU470" s="3"/>
      <c r="CV470" s="3"/>
      <c r="CW470" s="3"/>
      <c r="CX470" s="3"/>
      <c r="CY470" s="3"/>
      <c r="CZ470" s="3"/>
      <c r="DA470" s="3"/>
      <c r="DB470" s="3"/>
      <c r="DC470" s="3"/>
      <c r="DD470" s="3"/>
      <c r="DE470" s="3"/>
      <c r="DF470" s="3"/>
      <c r="DG470" s="3"/>
      <c r="DH470" s="3"/>
      <c r="DI470" s="3"/>
      <c r="DJ470" s="3"/>
      <c r="DK470" s="3"/>
      <c r="DL470" s="3"/>
      <c r="DM470" s="3"/>
      <c r="DN470" s="3"/>
      <c r="DO470" s="3"/>
      <c r="DP470" s="3"/>
      <c r="DQ470" s="3"/>
      <c r="DR470" s="3"/>
      <c r="DS470" s="3"/>
      <c r="DT470" s="3"/>
      <c r="DU470" s="3"/>
      <c r="DV470" s="3"/>
      <c r="DW470" s="3"/>
      <c r="DX470" s="3"/>
      <c r="DY470" s="3"/>
      <c r="DZ470" s="3"/>
      <c r="EA470" s="3"/>
      <c r="EB470" s="3"/>
      <c r="EC470" s="3"/>
      <c r="ED470" s="3"/>
      <c r="EE470" s="3"/>
      <c r="EF470" s="3"/>
      <c r="EG470" s="3"/>
      <c r="EH470" s="3"/>
      <c r="EI470" s="3"/>
      <c r="EJ470" s="3"/>
      <c r="EK470" s="3"/>
      <c r="EL470" s="3"/>
      <c r="EM470" s="3"/>
      <c r="EN470" s="3"/>
      <c r="EO470" s="3"/>
      <c r="EP470" s="3"/>
      <c r="EQ470" s="3"/>
      <c r="ER470" s="3"/>
      <c r="ES470" s="3"/>
      <c r="ET470" s="3"/>
      <c r="EU470" s="3"/>
      <c r="EV470" s="3"/>
      <c r="EW470" s="3"/>
      <c r="EX470" s="3"/>
      <c r="EY470" s="3"/>
      <c r="EZ470" s="3"/>
      <c r="FA470" s="3"/>
      <c r="FB470" s="3"/>
      <c r="FC470" s="3"/>
      <c r="FD470" s="3"/>
      <c r="FE470" s="3"/>
      <c r="FF470" s="3"/>
      <c r="FG470" s="2"/>
      <c r="FH470" s="41"/>
      <c r="FI470" s="4"/>
      <c r="FJ470" s="4"/>
      <c r="FK470" s="4"/>
      <c r="FL470" s="4"/>
      <c r="FM470" s="4"/>
      <c r="FN470" s="4"/>
      <c r="FO470" s="4"/>
      <c r="FP470" s="13"/>
    </row>
    <row r="471" spans="1:172" s="5" customFormat="1" x14ac:dyDescent="0.25">
      <c r="A471" s="27"/>
      <c r="B471" s="27"/>
      <c r="C471" s="44"/>
      <c r="D471" s="285"/>
      <c r="E471" s="285"/>
      <c r="F471" s="285"/>
      <c r="G471" s="285"/>
      <c r="H471" s="285"/>
      <c r="I471" s="285"/>
      <c r="J471" s="285"/>
      <c r="K471" s="285"/>
      <c r="L471" s="285"/>
      <c r="M471" s="285"/>
      <c r="N471" s="285"/>
      <c r="O471" s="285"/>
      <c r="P471" s="285"/>
      <c r="Q471" s="285"/>
      <c r="R471" s="285"/>
      <c r="S471" s="285"/>
      <c r="T471" s="93"/>
      <c r="U471" s="3"/>
      <c r="V471" s="3"/>
      <c r="W471" s="3"/>
      <c r="X471" s="3"/>
      <c r="Y471" s="72"/>
      <c r="Z471" s="72"/>
      <c r="AA471" s="72"/>
      <c r="AB471" s="72"/>
      <c r="AC471" s="44"/>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c r="BM471" s="3"/>
      <c r="BN471" s="3"/>
      <c r="BO471" s="3"/>
      <c r="BP471" s="3"/>
      <c r="BQ471" s="3"/>
      <c r="BR471" s="3"/>
      <c r="BS471" s="3"/>
      <c r="BT471" s="3"/>
      <c r="BU471" s="3"/>
      <c r="BV471" s="3"/>
      <c r="BW471" s="3"/>
      <c r="BX471" s="3"/>
      <c r="BY471" s="3"/>
      <c r="BZ471" s="3"/>
      <c r="CA471" s="3"/>
      <c r="CB471" s="3"/>
      <c r="CC471" s="3"/>
      <c r="CD471" s="3"/>
      <c r="CE471" s="3"/>
      <c r="CF471" s="3"/>
      <c r="CG471" s="3"/>
      <c r="CH471" s="3"/>
      <c r="CI471" s="3"/>
      <c r="CJ471" s="3"/>
      <c r="CK471" s="3"/>
      <c r="CL471" s="3"/>
      <c r="CM471" s="3"/>
      <c r="CN471" s="3"/>
      <c r="CO471" s="3"/>
      <c r="CP471" s="3"/>
      <c r="CQ471" s="3"/>
      <c r="CR471" s="3"/>
      <c r="CS471" s="3"/>
      <c r="CT471" s="3"/>
      <c r="CU471" s="3"/>
      <c r="CV471" s="3"/>
      <c r="CW471" s="3"/>
      <c r="CX471" s="3"/>
      <c r="CY471" s="3"/>
      <c r="CZ471" s="3"/>
      <c r="DA471" s="3"/>
      <c r="DB471" s="3"/>
      <c r="DC471" s="3"/>
      <c r="DD471" s="3"/>
      <c r="DE471" s="3"/>
      <c r="DF471" s="3"/>
      <c r="DG471" s="3"/>
      <c r="DH471" s="3"/>
      <c r="DI471" s="3"/>
      <c r="DJ471" s="3"/>
      <c r="DK471" s="3"/>
      <c r="DL471" s="3"/>
      <c r="DM471" s="3"/>
      <c r="DN471" s="3"/>
      <c r="DO471" s="3"/>
      <c r="DP471" s="3"/>
      <c r="DQ471" s="3"/>
      <c r="DR471" s="3"/>
      <c r="DS471" s="3"/>
      <c r="DT471" s="3"/>
      <c r="DU471" s="3"/>
      <c r="DV471" s="3"/>
      <c r="DW471" s="3"/>
      <c r="DX471" s="3"/>
      <c r="DY471" s="3"/>
      <c r="DZ471" s="3"/>
      <c r="EA471" s="3"/>
      <c r="EB471" s="3"/>
      <c r="EC471" s="3"/>
      <c r="ED471" s="3"/>
      <c r="EE471" s="3"/>
      <c r="EF471" s="3"/>
      <c r="EG471" s="3"/>
      <c r="EH471" s="3"/>
      <c r="EI471" s="3"/>
      <c r="EJ471" s="3"/>
      <c r="EK471" s="3"/>
      <c r="EL471" s="3"/>
      <c r="EM471" s="3"/>
      <c r="EN471" s="3"/>
      <c r="EO471" s="3"/>
      <c r="EP471" s="3"/>
      <c r="EQ471" s="3"/>
      <c r="ER471" s="3"/>
      <c r="ES471" s="3"/>
      <c r="ET471" s="3"/>
      <c r="EU471" s="3"/>
      <c r="EV471" s="3"/>
      <c r="EW471" s="3"/>
      <c r="EX471" s="3"/>
      <c r="EY471" s="3"/>
      <c r="EZ471" s="3"/>
      <c r="FA471" s="3"/>
      <c r="FB471" s="3"/>
      <c r="FC471" s="3"/>
      <c r="FD471" s="3"/>
      <c r="FE471" s="3"/>
      <c r="FF471" s="3"/>
      <c r="FG471" s="2"/>
      <c r="FH471" s="41"/>
      <c r="FI471" s="4"/>
      <c r="FJ471" s="4"/>
      <c r="FK471" s="4"/>
      <c r="FL471" s="4"/>
      <c r="FM471" s="4"/>
      <c r="FN471" s="4"/>
      <c r="FO471" s="4"/>
      <c r="FP471" s="13"/>
    </row>
    <row r="472" spans="1:172" s="5" customFormat="1" x14ac:dyDescent="0.25">
      <c r="A472" s="27"/>
      <c r="B472" s="27"/>
      <c r="C472" s="44"/>
      <c r="D472" s="285"/>
      <c r="E472" s="285"/>
      <c r="F472" s="285"/>
      <c r="G472" s="285"/>
      <c r="H472" s="285"/>
      <c r="I472" s="285"/>
      <c r="J472" s="285"/>
      <c r="K472" s="285"/>
      <c r="L472" s="285"/>
      <c r="M472" s="285"/>
      <c r="N472" s="285"/>
      <c r="O472" s="285"/>
      <c r="P472" s="285"/>
      <c r="Q472" s="285"/>
      <c r="R472" s="285"/>
      <c r="S472" s="285"/>
      <c r="T472" s="93"/>
      <c r="U472" s="3"/>
      <c r="V472" s="3"/>
      <c r="W472" s="3"/>
      <c r="X472" s="3"/>
      <c r="Y472" s="72"/>
      <c r="Z472" s="72"/>
      <c r="AA472" s="72"/>
      <c r="AB472" s="72"/>
      <c r="AC472" s="44"/>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c r="BM472" s="3"/>
      <c r="BN472" s="3"/>
      <c r="BO472" s="3"/>
      <c r="BP472" s="3"/>
      <c r="BQ472" s="3"/>
      <c r="BR472" s="3"/>
      <c r="BS472" s="3"/>
      <c r="BT472" s="3"/>
      <c r="BU472" s="3"/>
      <c r="BV472" s="3"/>
      <c r="BW472" s="3"/>
      <c r="BX472" s="3"/>
      <c r="BY472" s="3"/>
      <c r="BZ472" s="3"/>
      <c r="CA472" s="3"/>
      <c r="CB472" s="3"/>
      <c r="CC472" s="3"/>
      <c r="CD472" s="3"/>
      <c r="CE472" s="3"/>
      <c r="CF472" s="3"/>
      <c r="CG472" s="3"/>
      <c r="CH472" s="3"/>
      <c r="CI472" s="3"/>
      <c r="CJ472" s="3"/>
      <c r="CK472" s="3"/>
      <c r="CL472" s="3"/>
      <c r="CM472" s="3"/>
      <c r="CN472" s="3"/>
      <c r="CO472" s="3"/>
      <c r="CP472" s="3"/>
      <c r="CQ472" s="3"/>
      <c r="CR472" s="3"/>
      <c r="CS472" s="3"/>
      <c r="CT472" s="3"/>
      <c r="CU472" s="3"/>
      <c r="CV472" s="3"/>
      <c r="CW472" s="3"/>
      <c r="CX472" s="3"/>
      <c r="CY472" s="3"/>
      <c r="CZ472" s="3"/>
      <c r="DA472" s="3"/>
      <c r="DB472" s="3"/>
      <c r="DC472" s="3"/>
      <c r="DD472" s="3"/>
      <c r="DE472" s="3"/>
      <c r="DF472" s="3"/>
      <c r="DG472" s="3"/>
      <c r="DH472" s="3"/>
      <c r="DI472" s="3"/>
      <c r="DJ472" s="3"/>
      <c r="DK472" s="3"/>
      <c r="DL472" s="3"/>
      <c r="DM472" s="3"/>
      <c r="DN472" s="3"/>
      <c r="DO472" s="3"/>
      <c r="DP472" s="3"/>
      <c r="DQ472" s="3"/>
      <c r="DR472" s="3"/>
      <c r="DS472" s="3"/>
      <c r="DT472" s="3"/>
      <c r="DU472" s="3"/>
      <c r="DV472" s="3"/>
      <c r="DW472" s="3"/>
      <c r="DX472" s="3"/>
      <c r="DY472" s="3"/>
      <c r="DZ472" s="3"/>
      <c r="EA472" s="3"/>
      <c r="EB472" s="3"/>
      <c r="EC472" s="3"/>
      <c r="ED472" s="3"/>
      <c r="EE472" s="3"/>
      <c r="EF472" s="3"/>
      <c r="EG472" s="3"/>
      <c r="EH472" s="3"/>
      <c r="EI472" s="3"/>
      <c r="EJ472" s="3"/>
      <c r="EK472" s="3"/>
      <c r="EL472" s="3"/>
      <c r="EM472" s="3"/>
      <c r="EN472" s="3"/>
      <c r="EO472" s="3"/>
      <c r="EP472" s="3"/>
      <c r="EQ472" s="3"/>
      <c r="ER472" s="3"/>
      <c r="ES472" s="3"/>
      <c r="ET472" s="3"/>
      <c r="EU472" s="3"/>
      <c r="EV472" s="3"/>
      <c r="EW472" s="3"/>
      <c r="EX472" s="3"/>
      <c r="EY472" s="3"/>
      <c r="EZ472" s="3"/>
      <c r="FA472" s="3"/>
      <c r="FB472" s="3"/>
      <c r="FC472" s="3"/>
      <c r="FD472" s="3"/>
      <c r="FE472" s="3"/>
      <c r="FF472" s="3"/>
      <c r="FG472" s="2"/>
      <c r="FH472" s="41"/>
      <c r="FI472" s="4"/>
      <c r="FJ472" s="4"/>
      <c r="FK472" s="4"/>
      <c r="FL472" s="4"/>
      <c r="FM472" s="4"/>
      <c r="FN472" s="4"/>
      <c r="FO472" s="4"/>
      <c r="FP472" s="13"/>
    </row>
    <row r="473" spans="1:172" s="5" customFormat="1" x14ac:dyDescent="0.25">
      <c r="A473" s="27"/>
      <c r="B473" s="27"/>
      <c r="C473" s="44"/>
      <c r="D473" s="285"/>
      <c r="E473" s="285"/>
      <c r="F473" s="285"/>
      <c r="G473" s="285"/>
      <c r="H473" s="285"/>
      <c r="I473" s="285"/>
      <c r="J473" s="285"/>
      <c r="K473" s="285"/>
      <c r="L473" s="285"/>
      <c r="M473" s="285"/>
      <c r="N473" s="285"/>
      <c r="O473" s="285"/>
      <c r="P473" s="285"/>
      <c r="Q473" s="285"/>
      <c r="R473" s="285"/>
      <c r="S473" s="285"/>
      <c r="T473" s="93"/>
      <c r="U473" s="3"/>
      <c r="V473" s="3"/>
      <c r="W473" s="3"/>
      <c r="X473" s="3"/>
      <c r="Y473" s="72"/>
      <c r="Z473" s="72"/>
      <c r="AA473" s="72"/>
      <c r="AB473" s="72"/>
      <c r="AC473" s="44"/>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c r="BM473" s="3"/>
      <c r="BN473" s="3"/>
      <c r="BO473" s="3"/>
      <c r="BP473" s="3"/>
      <c r="BQ473" s="3"/>
      <c r="BR473" s="3"/>
      <c r="BS473" s="3"/>
      <c r="BT473" s="3"/>
      <c r="BU473" s="3"/>
      <c r="BV473" s="3"/>
      <c r="BW473" s="3"/>
      <c r="BX473" s="3"/>
      <c r="BY473" s="3"/>
      <c r="BZ473" s="3"/>
      <c r="CA473" s="3"/>
      <c r="CB473" s="3"/>
      <c r="CC473" s="3"/>
      <c r="CD473" s="3"/>
      <c r="CE473" s="3"/>
      <c r="CF473" s="3"/>
      <c r="CG473" s="3"/>
      <c r="CH473" s="3"/>
      <c r="CI473" s="3"/>
      <c r="CJ473" s="3"/>
      <c r="CK473" s="3"/>
      <c r="CL473" s="3"/>
      <c r="CM473" s="3"/>
      <c r="CN473" s="3"/>
      <c r="CO473" s="3"/>
      <c r="CP473" s="3"/>
      <c r="CQ473" s="3"/>
      <c r="CR473" s="3"/>
      <c r="CS473" s="3"/>
      <c r="CT473" s="3"/>
      <c r="CU473" s="3"/>
      <c r="CV473" s="3"/>
      <c r="CW473" s="3"/>
      <c r="CX473" s="3"/>
      <c r="CY473" s="3"/>
      <c r="CZ473" s="3"/>
      <c r="DA473" s="3"/>
      <c r="DB473" s="3"/>
      <c r="DC473" s="3"/>
      <c r="DD473" s="3"/>
      <c r="DE473" s="3"/>
      <c r="DF473" s="3"/>
      <c r="DG473" s="3"/>
      <c r="DH473" s="3"/>
      <c r="DI473" s="3"/>
      <c r="DJ473" s="3"/>
      <c r="DK473" s="3"/>
      <c r="DL473" s="3"/>
      <c r="DM473" s="3"/>
      <c r="DN473" s="3"/>
      <c r="DO473" s="3"/>
      <c r="DP473" s="3"/>
      <c r="DQ473" s="3"/>
      <c r="DR473" s="3"/>
      <c r="DS473" s="3"/>
      <c r="DT473" s="3"/>
      <c r="DU473" s="3"/>
      <c r="DV473" s="3"/>
      <c r="DW473" s="3"/>
      <c r="DX473" s="3"/>
      <c r="DY473" s="3"/>
      <c r="DZ473" s="3"/>
      <c r="EA473" s="3"/>
      <c r="EB473" s="3"/>
      <c r="EC473" s="3"/>
      <c r="ED473" s="3"/>
      <c r="EE473" s="3"/>
      <c r="EF473" s="3"/>
      <c r="EG473" s="3"/>
      <c r="EH473" s="3"/>
      <c r="EI473" s="3"/>
      <c r="EJ473" s="3"/>
      <c r="EK473" s="3"/>
      <c r="EL473" s="3"/>
      <c r="EM473" s="3"/>
      <c r="EN473" s="3"/>
      <c r="EO473" s="3"/>
      <c r="EP473" s="3"/>
      <c r="EQ473" s="3"/>
      <c r="ER473" s="3"/>
      <c r="ES473" s="3"/>
      <c r="ET473" s="3"/>
      <c r="EU473" s="3"/>
      <c r="EV473" s="3"/>
      <c r="EW473" s="3"/>
      <c r="EX473" s="3"/>
      <c r="EY473" s="3"/>
      <c r="EZ473" s="3"/>
      <c r="FA473" s="3"/>
      <c r="FB473" s="3"/>
      <c r="FC473" s="3"/>
      <c r="FD473" s="3"/>
      <c r="FE473" s="3"/>
      <c r="FF473" s="3"/>
      <c r="FG473" s="2"/>
      <c r="FH473" s="41"/>
      <c r="FI473" s="4"/>
      <c r="FJ473" s="4"/>
      <c r="FK473" s="4"/>
      <c r="FL473" s="4"/>
      <c r="FM473" s="4"/>
      <c r="FN473" s="4"/>
      <c r="FO473" s="4"/>
      <c r="FP473" s="13"/>
    </row>
    <row r="474" spans="1:172" s="5" customFormat="1" x14ac:dyDescent="0.25">
      <c r="A474" s="27"/>
      <c r="B474" s="27"/>
      <c r="C474" s="44"/>
      <c r="D474" s="285"/>
      <c r="E474" s="285"/>
      <c r="F474" s="285"/>
      <c r="G474" s="285"/>
      <c r="H474" s="285"/>
      <c r="I474" s="285"/>
      <c r="J474" s="285"/>
      <c r="K474" s="285"/>
      <c r="L474" s="285"/>
      <c r="M474" s="285"/>
      <c r="N474" s="285"/>
      <c r="O474" s="285"/>
      <c r="P474" s="285"/>
      <c r="Q474" s="285"/>
      <c r="R474" s="285"/>
      <c r="S474" s="285"/>
      <c r="T474" s="93"/>
      <c r="U474" s="3"/>
      <c r="V474" s="3"/>
      <c r="W474" s="3"/>
      <c r="X474" s="3"/>
      <c r="Y474" s="72"/>
      <c r="Z474" s="72"/>
      <c r="AA474" s="72"/>
      <c r="AB474" s="72"/>
      <c r="AC474" s="44"/>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c r="BM474" s="3"/>
      <c r="BN474" s="3"/>
      <c r="BO474" s="3"/>
      <c r="BP474" s="3"/>
      <c r="BQ474" s="3"/>
      <c r="BR474" s="3"/>
      <c r="BS474" s="3"/>
      <c r="BT474" s="3"/>
      <c r="BU474" s="3"/>
      <c r="BV474" s="3"/>
      <c r="BW474" s="3"/>
      <c r="BX474" s="3"/>
      <c r="BY474" s="3"/>
      <c r="BZ474" s="3"/>
      <c r="CA474" s="3"/>
      <c r="CB474" s="3"/>
      <c r="CC474" s="3"/>
      <c r="CD474" s="3"/>
      <c r="CE474" s="3"/>
      <c r="CF474" s="3"/>
      <c r="CG474" s="3"/>
      <c r="CH474" s="3"/>
      <c r="CI474" s="3"/>
      <c r="CJ474" s="3"/>
      <c r="CK474" s="3"/>
      <c r="CL474" s="3"/>
      <c r="CM474" s="3"/>
      <c r="CN474" s="3"/>
      <c r="CO474" s="3"/>
      <c r="CP474" s="3"/>
      <c r="CQ474" s="3"/>
      <c r="CR474" s="3"/>
      <c r="CS474" s="3"/>
      <c r="CT474" s="3"/>
      <c r="CU474" s="3"/>
      <c r="CV474" s="3"/>
      <c r="CW474" s="3"/>
      <c r="CX474" s="3"/>
      <c r="CY474" s="3"/>
      <c r="CZ474" s="3"/>
      <c r="DA474" s="3"/>
      <c r="DB474" s="3"/>
      <c r="DC474" s="3"/>
      <c r="DD474" s="3"/>
      <c r="DE474" s="3"/>
      <c r="DF474" s="3"/>
      <c r="DG474" s="3"/>
      <c r="DH474" s="3"/>
      <c r="DI474" s="3"/>
      <c r="DJ474" s="3"/>
      <c r="DK474" s="3"/>
      <c r="DL474" s="3"/>
      <c r="DM474" s="3"/>
      <c r="DN474" s="3"/>
      <c r="DO474" s="3"/>
      <c r="DP474" s="3"/>
      <c r="DQ474" s="3"/>
      <c r="DR474" s="3"/>
      <c r="DS474" s="3"/>
      <c r="DT474" s="3"/>
      <c r="DU474" s="3"/>
      <c r="DV474" s="3"/>
      <c r="DW474" s="3"/>
      <c r="DX474" s="3"/>
      <c r="DY474" s="3"/>
      <c r="DZ474" s="3"/>
      <c r="EA474" s="3"/>
      <c r="EB474" s="3"/>
      <c r="EC474" s="3"/>
      <c r="ED474" s="3"/>
      <c r="EE474" s="3"/>
      <c r="EF474" s="3"/>
      <c r="EG474" s="3"/>
      <c r="EH474" s="3"/>
      <c r="EI474" s="3"/>
      <c r="EJ474" s="3"/>
      <c r="EK474" s="3"/>
      <c r="EL474" s="3"/>
      <c r="EM474" s="3"/>
      <c r="EN474" s="3"/>
      <c r="EO474" s="3"/>
      <c r="EP474" s="3"/>
      <c r="EQ474" s="3"/>
      <c r="ER474" s="3"/>
      <c r="ES474" s="3"/>
      <c r="ET474" s="3"/>
      <c r="EU474" s="3"/>
      <c r="EV474" s="3"/>
      <c r="EW474" s="3"/>
      <c r="EX474" s="3"/>
      <c r="EY474" s="3"/>
      <c r="EZ474" s="3"/>
      <c r="FA474" s="3"/>
      <c r="FB474" s="3"/>
      <c r="FC474" s="3"/>
      <c r="FD474" s="3"/>
      <c r="FE474" s="3"/>
      <c r="FF474" s="3"/>
      <c r="FG474" s="2"/>
      <c r="FH474" s="41"/>
      <c r="FI474" s="4"/>
      <c r="FJ474" s="4"/>
      <c r="FK474" s="4"/>
      <c r="FL474" s="4"/>
      <c r="FM474" s="4"/>
      <c r="FN474" s="4"/>
      <c r="FO474" s="4"/>
      <c r="FP474" s="13"/>
    </row>
    <row r="475" spans="1:172" s="5" customFormat="1" x14ac:dyDescent="0.25">
      <c r="A475" s="27"/>
      <c r="B475" s="27"/>
      <c r="C475" s="44"/>
      <c r="D475" s="285"/>
      <c r="E475" s="285"/>
      <c r="F475" s="285"/>
      <c r="G475" s="285"/>
      <c r="H475" s="285"/>
      <c r="I475" s="285"/>
      <c r="J475" s="285"/>
      <c r="K475" s="285"/>
      <c r="L475" s="285"/>
      <c r="M475" s="285"/>
      <c r="N475" s="285"/>
      <c r="O475" s="285"/>
      <c r="P475" s="285"/>
      <c r="Q475" s="285"/>
      <c r="R475" s="285"/>
      <c r="S475" s="285"/>
      <c r="T475" s="93"/>
      <c r="U475" s="3"/>
      <c r="V475" s="3"/>
      <c r="W475" s="3"/>
      <c r="X475" s="3"/>
      <c r="Y475" s="72"/>
      <c r="Z475" s="72"/>
      <c r="AA475" s="72"/>
      <c r="AB475" s="72"/>
      <c r="AC475" s="44"/>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c r="BM475" s="3"/>
      <c r="BN475" s="3"/>
      <c r="BO475" s="3"/>
      <c r="BP475" s="3"/>
      <c r="BQ475" s="3"/>
      <c r="BR475" s="3"/>
      <c r="BS475" s="3"/>
      <c r="BT475" s="3"/>
      <c r="BU475" s="3"/>
      <c r="BV475" s="3"/>
      <c r="BW475" s="3"/>
      <c r="BX475" s="3"/>
      <c r="BY475" s="3"/>
      <c r="BZ475" s="3"/>
      <c r="CA475" s="3"/>
      <c r="CB475" s="3"/>
      <c r="CC475" s="3"/>
      <c r="CD475" s="3"/>
      <c r="CE475" s="3"/>
      <c r="CF475" s="3"/>
      <c r="CG475" s="3"/>
      <c r="CH475" s="3"/>
      <c r="CI475" s="3"/>
      <c r="CJ475" s="3"/>
      <c r="CK475" s="3"/>
      <c r="CL475" s="3"/>
      <c r="CM475" s="3"/>
      <c r="CN475" s="3"/>
      <c r="CO475" s="3"/>
      <c r="CP475" s="3"/>
      <c r="CQ475" s="3"/>
      <c r="CR475" s="3"/>
      <c r="CS475" s="3"/>
      <c r="CT475" s="3"/>
      <c r="CU475" s="3"/>
      <c r="CV475" s="3"/>
      <c r="CW475" s="3"/>
      <c r="CX475" s="3"/>
      <c r="CY475" s="3"/>
      <c r="CZ475" s="3"/>
      <c r="DA475" s="3"/>
      <c r="DB475" s="3"/>
      <c r="DC475" s="3"/>
      <c r="DD475" s="3"/>
      <c r="DE475" s="3"/>
      <c r="DF475" s="3"/>
      <c r="DG475" s="3"/>
      <c r="DH475" s="3"/>
      <c r="DI475" s="3"/>
      <c r="DJ475" s="3"/>
      <c r="DK475" s="3"/>
      <c r="DL475" s="3"/>
      <c r="DM475" s="3"/>
      <c r="DN475" s="3"/>
      <c r="DO475" s="3"/>
      <c r="DP475" s="3"/>
      <c r="DQ475" s="3"/>
      <c r="DR475" s="3"/>
      <c r="DS475" s="3"/>
      <c r="DT475" s="3"/>
      <c r="DU475" s="3"/>
      <c r="DV475" s="3"/>
      <c r="DW475" s="3"/>
      <c r="DX475" s="3"/>
      <c r="DY475" s="3"/>
      <c r="DZ475" s="3"/>
      <c r="EA475" s="3"/>
      <c r="EB475" s="3"/>
      <c r="EC475" s="3"/>
      <c r="ED475" s="3"/>
      <c r="EE475" s="3"/>
      <c r="EF475" s="3"/>
      <c r="EG475" s="3"/>
      <c r="EH475" s="3"/>
      <c r="EI475" s="3"/>
      <c r="EJ475" s="3"/>
      <c r="EK475" s="3"/>
      <c r="EL475" s="3"/>
      <c r="EM475" s="3"/>
      <c r="EN475" s="3"/>
      <c r="EO475" s="3"/>
      <c r="EP475" s="3"/>
      <c r="EQ475" s="3"/>
      <c r="ER475" s="3"/>
      <c r="ES475" s="3"/>
      <c r="ET475" s="3"/>
      <c r="EU475" s="3"/>
      <c r="EV475" s="3"/>
      <c r="EW475" s="3"/>
      <c r="EX475" s="3"/>
      <c r="EY475" s="3"/>
      <c r="EZ475" s="3"/>
      <c r="FA475" s="3"/>
      <c r="FB475" s="3"/>
      <c r="FC475" s="3"/>
      <c r="FD475" s="3"/>
      <c r="FE475" s="3"/>
      <c r="FF475" s="3"/>
      <c r="FG475" s="2"/>
      <c r="FH475" s="41"/>
      <c r="FI475" s="4"/>
      <c r="FJ475" s="4"/>
      <c r="FK475" s="4"/>
      <c r="FL475" s="4"/>
      <c r="FM475" s="4"/>
      <c r="FN475" s="4"/>
      <c r="FO475" s="4"/>
      <c r="FP475" s="13"/>
    </row>
    <row r="476" spans="1:172" s="5" customFormat="1" x14ac:dyDescent="0.25">
      <c r="A476" s="27"/>
      <c r="B476" s="27"/>
      <c r="C476" s="44"/>
      <c r="D476" s="285"/>
      <c r="E476" s="285"/>
      <c r="F476" s="285"/>
      <c r="G476" s="285"/>
      <c r="H476" s="285"/>
      <c r="I476" s="285"/>
      <c r="J476" s="285"/>
      <c r="K476" s="285"/>
      <c r="L476" s="285"/>
      <c r="M476" s="285"/>
      <c r="N476" s="285"/>
      <c r="O476" s="285"/>
      <c r="P476" s="285"/>
      <c r="Q476" s="285"/>
      <c r="R476" s="285"/>
      <c r="S476" s="285"/>
      <c r="T476" s="93"/>
      <c r="U476" s="3"/>
      <c r="V476" s="3"/>
      <c r="W476" s="3"/>
      <c r="X476" s="3"/>
      <c r="Y476" s="72"/>
      <c r="Z476" s="72"/>
      <c r="AA476" s="72"/>
      <c r="AB476" s="72"/>
      <c r="AC476" s="44"/>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c r="BM476" s="3"/>
      <c r="BN476" s="3"/>
      <c r="BO476" s="3"/>
      <c r="BP476" s="3"/>
      <c r="BQ476" s="3"/>
      <c r="BR476" s="3"/>
      <c r="BS476" s="3"/>
      <c r="BT476" s="3"/>
      <c r="BU476" s="3"/>
      <c r="BV476" s="3"/>
      <c r="BW476" s="3"/>
      <c r="BX476" s="3"/>
      <c r="BY476" s="3"/>
      <c r="BZ476" s="3"/>
      <c r="CA476" s="3"/>
      <c r="CB476" s="3"/>
      <c r="CC476" s="3"/>
      <c r="CD476" s="3"/>
      <c r="CE476" s="3"/>
      <c r="CF476" s="3"/>
      <c r="CG476" s="3"/>
      <c r="CH476" s="3"/>
      <c r="CI476" s="3"/>
      <c r="CJ476" s="3"/>
      <c r="CK476" s="3"/>
      <c r="CL476" s="3"/>
      <c r="CM476" s="3"/>
      <c r="CN476" s="3"/>
      <c r="CO476" s="3"/>
      <c r="CP476" s="3"/>
      <c r="CQ476" s="3"/>
      <c r="CR476" s="3"/>
      <c r="CS476" s="3"/>
      <c r="CT476" s="3"/>
      <c r="CU476" s="3"/>
      <c r="CV476" s="3"/>
      <c r="CW476" s="3"/>
      <c r="CX476" s="3"/>
      <c r="CY476" s="3"/>
      <c r="CZ476" s="3"/>
      <c r="DA476" s="3"/>
      <c r="DB476" s="3"/>
      <c r="DC476" s="3"/>
      <c r="DD476" s="3"/>
      <c r="DE476" s="3"/>
      <c r="DF476" s="3"/>
      <c r="DG476" s="3"/>
      <c r="DH476" s="3"/>
      <c r="DI476" s="3"/>
      <c r="DJ476" s="3"/>
      <c r="DK476" s="3"/>
      <c r="DL476" s="3"/>
      <c r="DM476" s="3"/>
      <c r="DN476" s="3"/>
      <c r="DO476" s="3"/>
      <c r="DP476" s="3"/>
      <c r="DQ476" s="3"/>
      <c r="DR476" s="3"/>
      <c r="DS476" s="3"/>
      <c r="DT476" s="3"/>
      <c r="DU476" s="3"/>
      <c r="DV476" s="3"/>
      <c r="DW476" s="3"/>
      <c r="DX476" s="3"/>
      <c r="DY476" s="3"/>
      <c r="DZ476" s="3"/>
      <c r="EA476" s="3"/>
      <c r="EB476" s="3"/>
      <c r="EC476" s="3"/>
      <c r="ED476" s="3"/>
      <c r="EE476" s="3"/>
      <c r="EF476" s="3"/>
      <c r="EG476" s="3"/>
      <c r="EH476" s="3"/>
      <c r="EI476" s="3"/>
      <c r="EJ476" s="3"/>
      <c r="EK476" s="3"/>
      <c r="EL476" s="3"/>
      <c r="EM476" s="3"/>
      <c r="EN476" s="3"/>
      <c r="EO476" s="3"/>
      <c r="EP476" s="3"/>
      <c r="EQ476" s="3"/>
      <c r="ER476" s="3"/>
      <c r="ES476" s="3"/>
      <c r="ET476" s="3"/>
      <c r="EU476" s="3"/>
      <c r="EV476" s="3"/>
      <c r="EW476" s="3"/>
      <c r="EX476" s="3"/>
      <c r="EY476" s="3"/>
      <c r="EZ476" s="3"/>
      <c r="FA476" s="3"/>
      <c r="FB476" s="3"/>
      <c r="FC476" s="3"/>
      <c r="FD476" s="3"/>
      <c r="FE476" s="3"/>
      <c r="FF476" s="3"/>
      <c r="FG476" s="2"/>
      <c r="FH476" s="41"/>
      <c r="FI476" s="4"/>
      <c r="FJ476" s="4"/>
      <c r="FK476" s="4"/>
      <c r="FL476" s="4"/>
      <c r="FM476" s="4"/>
      <c r="FN476" s="4"/>
      <c r="FO476" s="4"/>
      <c r="FP476" s="13"/>
    </row>
    <row r="477" spans="1:172" s="5" customFormat="1" x14ac:dyDescent="0.25">
      <c r="A477" s="27"/>
      <c r="B477" s="27"/>
      <c r="C477" s="44"/>
      <c r="D477" s="285"/>
      <c r="E477" s="285"/>
      <c r="F477" s="285"/>
      <c r="G477" s="285"/>
      <c r="H477" s="285"/>
      <c r="I477" s="285"/>
      <c r="J477" s="285"/>
      <c r="K477" s="285"/>
      <c r="L477" s="285"/>
      <c r="M477" s="285"/>
      <c r="N477" s="285"/>
      <c r="O477" s="285"/>
      <c r="P477" s="285"/>
      <c r="Q477" s="285"/>
      <c r="R477" s="285"/>
      <c r="S477" s="285"/>
      <c r="T477" s="93"/>
      <c r="U477" s="3"/>
      <c r="V477" s="3"/>
      <c r="W477" s="3"/>
      <c r="X477" s="3"/>
      <c r="Y477" s="72"/>
      <c r="Z477" s="72"/>
      <c r="AA477" s="72"/>
      <c r="AB477" s="72"/>
      <c r="AC477" s="44"/>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c r="BM477" s="3"/>
      <c r="BN477" s="3"/>
      <c r="BO477" s="3"/>
      <c r="BP477" s="3"/>
      <c r="BQ477" s="3"/>
      <c r="BR477" s="3"/>
      <c r="BS477" s="3"/>
      <c r="BT477" s="3"/>
      <c r="BU477" s="3"/>
      <c r="BV477" s="3"/>
      <c r="BW477" s="3"/>
      <c r="BX477" s="3"/>
      <c r="BY477" s="3"/>
      <c r="BZ477" s="3"/>
      <c r="CA477" s="3"/>
      <c r="CB477" s="3"/>
      <c r="CC477" s="3"/>
      <c r="CD477" s="3"/>
      <c r="CE477" s="3"/>
      <c r="CF477" s="3"/>
      <c r="CG477" s="3"/>
      <c r="CH477" s="3"/>
      <c r="CI477" s="3"/>
      <c r="CJ477" s="3"/>
      <c r="CK477" s="3"/>
      <c r="CL477" s="3"/>
      <c r="CM477" s="3"/>
      <c r="CN477" s="3"/>
      <c r="CO477" s="3"/>
      <c r="CP477" s="3"/>
      <c r="CQ477" s="3"/>
      <c r="CR477" s="3"/>
      <c r="CS477" s="3"/>
      <c r="CT477" s="3"/>
      <c r="CU477" s="3"/>
      <c r="CV477" s="3"/>
      <c r="CW477" s="3"/>
      <c r="CX477" s="3"/>
      <c r="CY477" s="3"/>
      <c r="CZ477" s="3"/>
      <c r="DA477" s="3"/>
      <c r="DB477" s="3"/>
      <c r="DC477" s="3"/>
      <c r="DD477" s="3"/>
      <c r="DE477" s="3"/>
      <c r="DF477" s="3"/>
      <c r="DG477" s="3"/>
      <c r="DH477" s="3"/>
      <c r="DI477" s="3"/>
      <c r="DJ477" s="3"/>
      <c r="DK477" s="3"/>
      <c r="DL477" s="3"/>
      <c r="DM477" s="3"/>
      <c r="DN477" s="3"/>
      <c r="DO477" s="3"/>
      <c r="DP477" s="3"/>
      <c r="DQ477" s="3"/>
      <c r="DR477" s="3"/>
      <c r="DS477" s="3"/>
      <c r="DT477" s="3"/>
      <c r="DU477" s="3"/>
      <c r="DV477" s="3"/>
      <c r="DW477" s="3"/>
      <c r="DX477" s="3"/>
      <c r="DY477" s="3"/>
      <c r="DZ477" s="3"/>
      <c r="EA477" s="3"/>
      <c r="EB477" s="3"/>
      <c r="EC477" s="3"/>
      <c r="ED477" s="3"/>
      <c r="EE477" s="3"/>
      <c r="EF477" s="3"/>
      <c r="EG477" s="3"/>
      <c r="EH477" s="3"/>
      <c r="EI477" s="3"/>
      <c r="EJ477" s="3"/>
      <c r="EK477" s="3"/>
      <c r="EL477" s="3"/>
      <c r="EM477" s="3"/>
      <c r="EN477" s="3"/>
      <c r="EO477" s="3"/>
      <c r="EP477" s="3"/>
      <c r="EQ477" s="3"/>
      <c r="ER477" s="3"/>
      <c r="ES477" s="3"/>
      <c r="ET477" s="3"/>
      <c r="EU477" s="3"/>
      <c r="EV477" s="3"/>
      <c r="EW477" s="3"/>
      <c r="EX477" s="3"/>
      <c r="EY477" s="3"/>
      <c r="EZ477" s="3"/>
      <c r="FA477" s="3"/>
      <c r="FB477" s="3"/>
      <c r="FC477" s="3"/>
      <c r="FD477" s="3"/>
      <c r="FE477" s="3"/>
      <c r="FF477" s="3"/>
      <c r="FG477" s="2"/>
      <c r="FH477" s="41"/>
      <c r="FI477" s="4"/>
      <c r="FJ477" s="4"/>
      <c r="FK477" s="4"/>
      <c r="FL477" s="4"/>
      <c r="FM477" s="4"/>
      <c r="FN477" s="4"/>
      <c r="FO477" s="4"/>
      <c r="FP477" s="13"/>
    </row>
    <row r="478" spans="1:172" s="5" customFormat="1" x14ac:dyDescent="0.25">
      <c r="A478" s="27"/>
      <c r="B478" s="27"/>
      <c r="C478" s="44"/>
      <c r="D478" s="285"/>
      <c r="E478" s="285"/>
      <c r="F478" s="285"/>
      <c r="G478" s="285"/>
      <c r="H478" s="285"/>
      <c r="I478" s="285"/>
      <c r="J478" s="285"/>
      <c r="K478" s="285"/>
      <c r="L478" s="285"/>
      <c r="M478" s="285"/>
      <c r="N478" s="285"/>
      <c r="O478" s="285"/>
      <c r="P478" s="285"/>
      <c r="Q478" s="285"/>
      <c r="R478" s="285"/>
      <c r="S478" s="285"/>
      <c r="T478" s="93"/>
      <c r="U478" s="3"/>
      <c r="V478" s="3"/>
      <c r="W478" s="3"/>
      <c r="X478" s="3"/>
      <c r="Y478" s="72"/>
      <c r="Z478" s="72"/>
      <c r="AA478" s="72"/>
      <c r="AB478" s="72"/>
      <c r="AC478" s="44"/>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c r="BM478" s="3"/>
      <c r="BN478" s="3"/>
      <c r="BO478" s="3"/>
      <c r="BP478" s="3"/>
      <c r="BQ478" s="3"/>
      <c r="BR478" s="3"/>
      <c r="BS478" s="3"/>
      <c r="BT478" s="3"/>
      <c r="BU478" s="3"/>
      <c r="BV478" s="3"/>
      <c r="BW478" s="3"/>
      <c r="BX478" s="3"/>
      <c r="BY478" s="3"/>
      <c r="BZ478" s="3"/>
      <c r="CA478" s="3"/>
      <c r="CB478" s="3"/>
      <c r="CC478" s="3"/>
      <c r="CD478" s="3"/>
      <c r="CE478" s="3"/>
      <c r="CF478" s="3"/>
      <c r="CG478" s="3"/>
      <c r="CH478" s="3"/>
      <c r="CI478" s="3"/>
      <c r="CJ478" s="3"/>
      <c r="CK478" s="3"/>
      <c r="CL478" s="3"/>
      <c r="CM478" s="3"/>
      <c r="CN478" s="3"/>
      <c r="CO478" s="3"/>
      <c r="CP478" s="3"/>
      <c r="CQ478" s="3"/>
      <c r="CR478" s="3"/>
      <c r="CS478" s="3"/>
      <c r="CT478" s="3"/>
      <c r="CU478" s="3"/>
      <c r="CV478" s="3"/>
      <c r="CW478" s="3"/>
      <c r="CX478" s="3"/>
      <c r="CY478" s="3"/>
      <c r="CZ478" s="3"/>
      <c r="DA478" s="3"/>
      <c r="DB478" s="3"/>
      <c r="DC478" s="3"/>
      <c r="DD478" s="3"/>
      <c r="DE478" s="3"/>
      <c r="DF478" s="3"/>
      <c r="DG478" s="3"/>
      <c r="DH478" s="3"/>
      <c r="DI478" s="3"/>
      <c r="DJ478" s="3"/>
      <c r="DK478" s="3"/>
      <c r="DL478" s="3"/>
      <c r="DM478" s="3"/>
      <c r="DN478" s="3"/>
      <c r="DO478" s="3"/>
      <c r="DP478" s="3"/>
      <c r="DQ478" s="3"/>
      <c r="DR478" s="3"/>
      <c r="DS478" s="3"/>
      <c r="DT478" s="3"/>
      <c r="DU478" s="3"/>
      <c r="DV478" s="3"/>
      <c r="DW478" s="3"/>
      <c r="DX478" s="3"/>
      <c r="DY478" s="3"/>
      <c r="DZ478" s="3"/>
      <c r="EA478" s="3"/>
      <c r="EB478" s="3"/>
      <c r="EC478" s="3"/>
      <c r="ED478" s="3"/>
      <c r="EE478" s="3"/>
      <c r="EF478" s="3"/>
      <c r="EG478" s="3"/>
      <c r="EH478" s="3"/>
      <c r="EI478" s="3"/>
      <c r="EJ478" s="3"/>
      <c r="EK478" s="3"/>
      <c r="EL478" s="3"/>
      <c r="EM478" s="3"/>
      <c r="EN478" s="3"/>
      <c r="EO478" s="3"/>
      <c r="EP478" s="3"/>
      <c r="EQ478" s="3"/>
      <c r="ER478" s="3"/>
      <c r="ES478" s="3"/>
      <c r="ET478" s="3"/>
      <c r="EU478" s="3"/>
      <c r="EV478" s="3"/>
      <c r="EW478" s="3"/>
      <c r="EX478" s="3"/>
      <c r="EY478" s="3"/>
      <c r="EZ478" s="3"/>
      <c r="FA478" s="3"/>
      <c r="FB478" s="3"/>
      <c r="FC478" s="3"/>
      <c r="FD478" s="3"/>
      <c r="FE478" s="3"/>
      <c r="FF478" s="3"/>
      <c r="FG478" s="2"/>
      <c r="FH478" s="41"/>
      <c r="FI478" s="4"/>
      <c r="FJ478" s="4"/>
      <c r="FK478" s="4"/>
      <c r="FL478" s="4"/>
      <c r="FM478" s="4"/>
      <c r="FN478" s="4"/>
      <c r="FO478" s="4"/>
      <c r="FP478" s="13"/>
    </row>
  </sheetData>
  <mergeCells count="85">
    <mergeCell ref="A6:AN6"/>
    <mergeCell ref="C319:Z319"/>
    <mergeCell ref="AC251:AC252"/>
    <mergeCell ref="AC253:AC254"/>
    <mergeCell ref="AC235:AC236"/>
    <mergeCell ref="AC240:AC241"/>
    <mergeCell ref="AC223:AC224"/>
    <mergeCell ref="AC212:AC213"/>
    <mergeCell ref="AC190:AC192"/>
    <mergeCell ref="AC193:AC195"/>
    <mergeCell ref="AC199:AC200"/>
    <mergeCell ref="AC206:AC207"/>
    <mergeCell ref="AC170:AC171"/>
    <mergeCell ref="AC172:AC173"/>
    <mergeCell ref="AC175:AC177"/>
    <mergeCell ref="AC238:AC239"/>
    <mergeCell ref="B303:AC303"/>
    <mergeCell ref="B297:AC297"/>
    <mergeCell ref="AC55:AC56"/>
    <mergeCell ref="AC58:AC59"/>
    <mergeCell ref="AC116:AC117"/>
    <mergeCell ref="B298:AC298"/>
    <mergeCell ref="AC277:AC279"/>
    <mergeCell ref="AC267:AC269"/>
    <mergeCell ref="AC283:AC286"/>
    <mergeCell ref="AC65:AC66"/>
    <mergeCell ref="B299:AC299"/>
    <mergeCell ref="B300:AC300"/>
    <mergeCell ref="B301:AC301"/>
    <mergeCell ref="B302:AC302"/>
    <mergeCell ref="AC120:AC121"/>
    <mergeCell ref="AC67:AC68"/>
    <mergeCell ref="C326:X326"/>
    <mergeCell ref="B304:AC304"/>
    <mergeCell ref="B305:AC305"/>
    <mergeCell ref="B306:AC306"/>
    <mergeCell ref="B307:AC307"/>
    <mergeCell ref="B308:AC308"/>
    <mergeCell ref="A7:AC7"/>
    <mergeCell ref="A8:AC8"/>
    <mergeCell ref="A11:AC11"/>
    <mergeCell ref="A15:A16"/>
    <mergeCell ref="B15:B16"/>
    <mergeCell ref="C15:C16"/>
    <mergeCell ref="T15:T16"/>
    <mergeCell ref="U15:V15"/>
    <mergeCell ref="W15:Y15"/>
    <mergeCell ref="Z15:AB15"/>
    <mergeCell ref="AC15:AC16"/>
    <mergeCell ref="A9:AC9"/>
    <mergeCell ref="A10:AC10"/>
    <mergeCell ref="AC48:AC49"/>
    <mergeCell ref="AC39:AC40"/>
    <mergeCell ref="AC122:AC123"/>
    <mergeCell ref="AC46:AC47"/>
    <mergeCell ref="AC71:AC73"/>
    <mergeCell ref="AC80:AC81"/>
    <mergeCell ref="AC82:AC83"/>
    <mergeCell ref="AC100:AC103"/>
    <mergeCell ref="AC85:AC86"/>
    <mergeCell ref="AC87:AC88"/>
    <mergeCell ref="AC89:AC90"/>
    <mergeCell ref="AC91:AC92"/>
    <mergeCell ref="AC97:AC98"/>
    <mergeCell ref="AC50:AC51"/>
    <mergeCell ref="AC23:AC24"/>
    <mergeCell ref="AC25:AC27"/>
    <mergeCell ref="AC29:AC31"/>
    <mergeCell ref="AC41:AC42"/>
    <mergeCell ref="AC44:AC45"/>
    <mergeCell ref="AC255:AC256"/>
    <mergeCell ref="AC107:AC108"/>
    <mergeCell ref="AC60:AC61"/>
    <mergeCell ref="AC188:AC189"/>
    <mergeCell ref="AC184:AC185"/>
    <mergeCell ref="AC178:AC179"/>
    <mergeCell ref="AC131:AC132"/>
    <mergeCell ref="AC151:AC152"/>
    <mergeCell ref="AC164:AC165"/>
    <mergeCell ref="AC129:AC130"/>
    <mergeCell ref="AC135:AC137"/>
    <mergeCell ref="AC146:AC147"/>
    <mergeCell ref="AC153:AC156"/>
    <mergeCell ref="AC138:AC139"/>
    <mergeCell ref="AC157:AC159"/>
  </mergeCells>
  <pageMargins left="0.34" right="0.22" top="0.27" bottom="0.34" header="0.17" footer="0.17"/>
  <pageSetup paperSize="9" scale="43"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outlinePr summaryBelow="0" summaryRight="0"/>
    <pageSetUpPr fitToPage="1"/>
  </sheetPr>
  <dimension ref="A1:R321"/>
  <sheetViews>
    <sheetView tabSelected="1" view="pageBreakPreview" zoomScale="70" zoomScaleNormal="70" zoomScaleSheetLayoutView="70" workbookViewId="0">
      <selection activeCell="I20" sqref="I20"/>
    </sheetView>
  </sheetViews>
  <sheetFormatPr defaultRowHeight="15.75" outlineLevelRow="3" outlineLevelCol="1" x14ac:dyDescent="0.25"/>
  <cols>
    <col min="1" max="1" width="9.7109375" style="382" customWidth="1"/>
    <col min="2" max="2" width="16.5703125" style="382" customWidth="1"/>
    <col min="3" max="3" width="68.28515625" style="46" customWidth="1"/>
    <col min="4" max="4" width="13" style="286" customWidth="1" outlineLevel="1"/>
    <col min="5" max="5" width="13.28515625" style="286" customWidth="1" outlineLevel="1"/>
    <col min="6" max="6" width="13.85546875" style="46" customWidth="1"/>
    <col min="7" max="8" width="9.5703125" style="46" customWidth="1"/>
    <col min="9" max="11" width="14.140625" style="46" customWidth="1"/>
    <col min="12" max="12" width="18.28515625" style="46" customWidth="1"/>
    <col min="13" max="13" width="14.140625" style="46" customWidth="1"/>
    <col min="14" max="14" width="18.85546875" style="46" customWidth="1"/>
    <col min="15" max="15" width="84.7109375" style="46" customWidth="1"/>
    <col min="16" max="16" width="8" style="46" customWidth="1"/>
    <col min="17" max="17" width="52.28515625" style="419" customWidth="1"/>
    <col min="18" max="18" width="8" style="46" customWidth="1"/>
    <col min="19" max="193" width="9.140625" style="297"/>
    <col min="194" max="194" width="6.28515625" style="297" customWidth="1"/>
    <col min="195" max="195" width="15.7109375" style="297" customWidth="1"/>
    <col min="196" max="196" width="32.28515625" style="297" customWidth="1"/>
    <col min="197" max="197" width="9.140625" style="297" customWidth="1"/>
    <col min="198" max="198" width="10.42578125" style="297" customWidth="1"/>
    <col min="199" max="199" width="9.85546875" style="297" customWidth="1"/>
    <col min="200" max="200" width="12.140625" style="297" customWidth="1"/>
    <col min="201" max="201" width="11.5703125" style="297" customWidth="1"/>
    <col min="202" max="203" width="13.7109375" style="297" customWidth="1"/>
    <col min="204" max="204" width="65" style="297" customWidth="1"/>
    <col min="205" max="205" width="16.85546875" style="297" customWidth="1"/>
    <col min="206" max="449" width="9.140625" style="297"/>
    <col min="450" max="450" width="6.28515625" style="297" customWidth="1"/>
    <col min="451" max="451" width="15.7109375" style="297" customWidth="1"/>
    <col min="452" max="452" width="32.28515625" style="297" customWidth="1"/>
    <col min="453" max="453" width="9.140625" style="297" customWidth="1"/>
    <col min="454" max="454" width="10.42578125" style="297" customWidth="1"/>
    <col min="455" max="455" width="9.85546875" style="297" customWidth="1"/>
    <col min="456" max="456" width="12.140625" style="297" customWidth="1"/>
    <col min="457" max="457" width="11.5703125" style="297" customWidth="1"/>
    <col min="458" max="459" width="13.7109375" style="297" customWidth="1"/>
    <col min="460" max="460" width="65" style="297" customWidth="1"/>
    <col min="461" max="461" width="16.85546875" style="297" customWidth="1"/>
    <col min="462" max="705" width="9.140625" style="297"/>
    <col min="706" max="706" width="6.28515625" style="297" customWidth="1"/>
    <col min="707" max="707" width="15.7109375" style="297" customWidth="1"/>
    <col min="708" max="708" width="32.28515625" style="297" customWidth="1"/>
    <col min="709" max="709" width="9.140625" style="297" customWidth="1"/>
    <col min="710" max="710" width="10.42578125" style="297" customWidth="1"/>
    <col min="711" max="711" width="9.85546875" style="297" customWidth="1"/>
    <col min="712" max="712" width="12.140625" style="297" customWidth="1"/>
    <col min="713" max="713" width="11.5703125" style="297" customWidth="1"/>
    <col min="714" max="715" width="13.7109375" style="297" customWidth="1"/>
    <col min="716" max="716" width="65" style="297" customWidth="1"/>
    <col min="717" max="717" width="16.85546875" style="297" customWidth="1"/>
    <col min="718" max="961" width="9.140625" style="297"/>
    <col min="962" max="962" width="6.28515625" style="297" customWidth="1"/>
    <col min="963" max="963" width="15.7109375" style="297" customWidth="1"/>
    <col min="964" max="964" width="32.28515625" style="297" customWidth="1"/>
    <col min="965" max="965" width="9.140625" style="297" customWidth="1"/>
    <col min="966" max="966" width="10.42578125" style="297" customWidth="1"/>
    <col min="967" max="967" width="9.85546875" style="297" customWidth="1"/>
    <col min="968" max="968" width="12.140625" style="297" customWidth="1"/>
    <col min="969" max="969" width="11.5703125" style="297" customWidth="1"/>
    <col min="970" max="971" width="13.7109375" style="297" customWidth="1"/>
    <col min="972" max="972" width="65" style="297" customWidth="1"/>
    <col min="973" max="973" width="16.85546875" style="297" customWidth="1"/>
    <col min="974" max="1217" width="9.140625" style="297"/>
    <col min="1218" max="1218" width="6.28515625" style="297" customWidth="1"/>
    <col min="1219" max="1219" width="15.7109375" style="297" customWidth="1"/>
    <col min="1220" max="1220" width="32.28515625" style="297" customWidth="1"/>
    <col min="1221" max="1221" width="9.140625" style="297" customWidth="1"/>
    <col min="1222" max="1222" width="10.42578125" style="297" customWidth="1"/>
    <col min="1223" max="1223" width="9.85546875" style="297" customWidth="1"/>
    <col min="1224" max="1224" width="12.140625" style="297" customWidth="1"/>
    <col min="1225" max="1225" width="11.5703125" style="297" customWidth="1"/>
    <col min="1226" max="1227" width="13.7109375" style="297" customWidth="1"/>
    <col min="1228" max="1228" width="65" style="297" customWidth="1"/>
    <col min="1229" max="1229" width="16.85546875" style="297" customWidth="1"/>
    <col min="1230" max="1473" width="9.140625" style="297"/>
    <col min="1474" max="1474" width="6.28515625" style="297" customWidth="1"/>
    <col min="1475" max="1475" width="15.7109375" style="297" customWidth="1"/>
    <col min="1476" max="1476" width="32.28515625" style="297" customWidth="1"/>
    <col min="1477" max="1477" width="9.140625" style="297" customWidth="1"/>
    <col min="1478" max="1478" width="10.42578125" style="297" customWidth="1"/>
    <col min="1479" max="1479" width="9.85546875" style="297" customWidth="1"/>
    <col min="1480" max="1480" width="12.140625" style="297" customWidth="1"/>
    <col min="1481" max="1481" width="11.5703125" style="297" customWidth="1"/>
    <col min="1482" max="1483" width="13.7109375" style="297" customWidth="1"/>
    <col min="1484" max="1484" width="65" style="297" customWidth="1"/>
    <col min="1485" max="1485" width="16.85546875" style="297" customWidth="1"/>
    <col min="1486" max="1729" width="9.140625" style="297"/>
    <col min="1730" max="1730" width="6.28515625" style="297" customWidth="1"/>
    <col min="1731" max="1731" width="15.7109375" style="297" customWidth="1"/>
    <col min="1732" max="1732" width="32.28515625" style="297" customWidth="1"/>
    <col min="1733" max="1733" width="9.140625" style="297" customWidth="1"/>
    <col min="1734" max="1734" width="10.42578125" style="297" customWidth="1"/>
    <col min="1735" max="1735" width="9.85546875" style="297" customWidth="1"/>
    <col min="1736" max="1736" width="12.140625" style="297" customWidth="1"/>
    <col min="1737" max="1737" width="11.5703125" style="297" customWidth="1"/>
    <col min="1738" max="1739" width="13.7109375" style="297" customWidth="1"/>
    <col min="1740" max="1740" width="65" style="297" customWidth="1"/>
    <col min="1741" max="1741" width="16.85546875" style="297" customWidth="1"/>
    <col min="1742" max="1985" width="9.140625" style="297"/>
    <col min="1986" max="1986" width="6.28515625" style="297" customWidth="1"/>
    <col min="1987" max="1987" width="15.7109375" style="297" customWidth="1"/>
    <col min="1988" max="1988" width="32.28515625" style="297" customWidth="1"/>
    <col min="1989" max="1989" width="9.140625" style="297" customWidth="1"/>
    <col min="1990" max="1990" width="10.42578125" style="297" customWidth="1"/>
    <col min="1991" max="1991" width="9.85546875" style="297" customWidth="1"/>
    <col min="1992" max="1992" width="12.140625" style="297" customWidth="1"/>
    <col min="1993" max="1993" width="11.5703125" style="297" customWidth="1"/>
    <col min="1994" max="1995" width="13.7109375" style="297" customWidth="1"/>
    <col min="1996" max="1996" width="65" style="297" customWidth="1"/>
    <col min="1997" max="1997" width="16.85546875" style="297" customWidth="1"/>
    <col min="1998" max="2241" width="9.140625" style="297"/>
    <col min="2242" max="2242" width="6.28515625" style="297" customWidth="1"/>
    <col min="2243" max="2243" width="15.7109375" style="297" customWidth="1"/>
    <col min="2244" max="2244" width="32.28515625" style="297" customWidth="1"/>
    <col min="2245" max="2245" width="9.140625" style="297" customWidth="1"/>
    <col min="2246" max="2246" width="10.42578125" style="297" customWidth="1"/>
    <col min="2247" max="2247" width="9.85546875" style="297" customWidth="1"/>
    <col min="2248" max="2248" width="12.140625" style="297" customWidth="1"/>
    <col min="2249" max="2249" width="11.5703125" style="297" customWidth="1"/>
    <col min="2250" max="2251" width="13.7109375" style="297" customWidth="1"/>
    <col min="2252" max="2252" width="65" style="297" customWidth="1"/>
    <col min="2253" max="2253" width="16.85546875" style="297" customWidth="1"/>
    <col min="2254" max="2497" width="9.140625" style="297"/>
    <col min="2498" max="2498" width="6.28515625" style="297" customWidth="1"/>
    <col min="2499" max="2499" width="15.7109375" style="297" customWidth="1"/>
    <col min="2500" max="2500" width="32.28515625" style="297" customWidth="1"/>
    <col min="2501" max="2501" width="9.140625" style="297" customWidth="1"/>
    <col min="2502" max="2502" width="10.42578125" style="297" customWidth="1"/>
    <col min="2503" max="2503" width="9.85546875" style="297" customWidth="1"/>
    <col min="2504" max="2504" width="12.140625" style="297" customWidth="1"/>
    <col min="2505" max="2505" width="11.5703125" style="297" customWidth="1"/>
    <col min="2506" max="2507" width="13.7109375" style="297" customWidth="1"/>
    <col min="2508" max="2508" width="65" style="297" customWidth="1"/>
    <col min="2509" max="2509" width="16.85546875" style="297" customWidth="1"/>
    <col min="2510" max="2753" width="9.140625" style="297"/>
    <col min="2754" max="2754" width="6.28515625" style="297" customWidth="1"/>
    <col min="2755" max="2755" width="15.7109375" style="297" customWidth="1"/>
    <col min="2756" max="2756" width="32.28515625" style="297" customWidth="1"/>
    <col min="2757" max="2757" width="9.140625" style="297" customWidth="1"/>
    <col min="2758" max="2758" width="10.42578125" style="297" customWidth="1"/>
    <col min="2759" max="2759" width="9.85546875" style="297" customWidth="1"/>
    <col min="2760" max="2760" width="12.140625" style="297" customWidth="1"/>
    <col min="2761" max="2761" width="11.5703125" style="297" customWidth="1"/>
    <col min="2762" max="2763" width="13.7109375" style="297" customWidth="1"/>
    <col min="2764" max="2764" width="65" style="297" customWidth="1"/>
    <col min="2765" max="2765" width="16.85546875" style="297" customWidth="1"/>
    <col min="2766" max="3009" width="9.140625" style="297"/>
    <col min="3010" max="3010" width="6.28515625" style="297" customWidth="1"/>
    <col min="3011" max="3011" width="15.7109375" style="297" customWidth="1"/>
    <col min="3012" max="3012" width="32.28515625" style="297" customWidth="1"/>
    <col min="3013" max="3013" width="9.140625" style="297" customWidth="1"/>
    <col min="3014" max="3014" width="10.42578125" style="297" customWidth="1"/>
    <col min="3015" max="3015" width="9.85546875" style="297" customWidth="1"/>
    <col min="3016" max="3016" width="12.140625" style="297" customWidth="1"/>
    <col min="3017" max="3017" width="11.5703125" style="297" customWidth="1"/>
    <col min="3018" max="3019" width="13.7109375" style="297" customWidth="1"/>
    <col min="3020" max="3020" width="65" style="297" customWidth="1"/>
    <col min="3021" max="3021" width="16.85546875" style="297" customWidth="1"/>
    <col min="3022" max="3265" width="9.140625" style="297"/>
    <col min="3266" max="3266" width="6.28515625" style="297" customWidth="1"/>
    <col min="3267" max="3267" width="15.7109375" style="297" customWidth="1"/>
    <col min="3268" max="3268" width="32.28515625" style="297" customWidth="1"/>
    <col min="3269" max="3269" width="9.140625" style="297" customWidth="1"/>
    <col min="3270" max="3270" width="10.42578125" style="297" customWidth="1"/>
    <col min="3271" max="3271" width="9.85546875" style="297" customWidth="1"/>
    <col min="3272" max="3272" width="12.140625" style="297" customWidth="1"/>
    <col min="3273" max="3273" width="11.5703125" style="297" customWidth="1"/>
    <col min="3274" max="3275" width="13.7109375" style="297" customWidth="1"/>
    <col min="3276" max="3276" width="65" style="297" customWidth="1"/>
    <col min="3277" max="3277" width="16.85546875" style="297" customWidth="1"/>
    <col min="3278" max="3521" width="9.140625" style="297"/>
    <col min="3522" max="3522" width="6.28515625" style="297" customWidth="1"/>
    <col min="3523" max="3523" width="15.7109375" style="297" customWidth="1"/>
    <col min="3524" max="3524" width="32.28515625" style="297" customWidth="1"/>
    <col min="3525" max="3525" width="9.140625" style="297" customWidth="1"/>
    <col min="3526" max="3526" width="10.42578125" style="297" customWidth="1"/>
    <col min="3527" max="3527" width="9.85546875" style="297" customWidth="1"/>
    <col min="3528" max="3528" width="12.140625" style="297" customWidth="1"/>
    <col min="3529" max="3529" width="11.5703125" style="297" customWidth="1"/>
    <col min="3530" max="3531" width="13.7109375" style="297" customWidth="1"/>
    <col min="3532" max="3532" width="65" style="297" customWidth="1"/>
    <col min="3533" max="3533" width="16.85546875" style="297" customWidth="1"/>
    <col min="3534" max="3777" width="9.140625" style="297"/>
    <col min="3778" max="3778" width="6.28515625" style="297" customWidth="1"/>
    <col min="3779" max="3779" width="15.7109375" style="297" customWidth="1"/>
    <col min="3780" max="3780" width="32.28515625" style="297" customWidth="1"/>
    <col min="3781" max="3781" width="9.140625" style="297" customWidth="1"/>
    <col min="3782" max="3782" width="10.42578125" style="297" customWidth="1"/>
    <col min="3783" max="3783" width="9.85546875" style="297" customWidth="1"/>
    <col min="3784" max="3784" width="12.140625" style="297" customWidth="1"/>
    <col min="3785" max="3785" width="11.5703125" style="297" customWidth="1"/>
    <col min="3786" max="3787" width="13.7109375" style="297" customWidth="1"/>
    <col min="3788" max="3788" width="65" style="297" customWidth="1"/>
    <col min="3789" max="3789" width="16.85546875" style="297" customWidth="1"/>
    <col min="3790" max="4033" width="9.140625" style="297"/>
    <col min="4034" max="4034" width="6.28515625" style="297" customWidth="1"/>
    <col min="4035" max="4035" width="15.7109375" style="297" customWidth="1"/>
    <col min="4036" max="4036" width="32.28515625" style="297" customWidth="1"/>
    <col min="4037" max="4037" width="9.140625" style="297" customWidth="1"/>
    <col min="4038" max="4038" width="10.42578125" style="297" customWidth="1"/>
    <col min="4039" max="4039" width="9.85546875" style="297" customWidth="1"/>
    <col min="4040" max="4040" width="12.140625" style="297" customWidth="1"/>
    <col min="4041" max="4041" width="11.5703125" style="297" customWidth="1"/>
    <col min="4042" max="4043" width="13.7109375" style="297" customWidth="1"/>
    <col min="4044" max="4044" width="65" style="297" customWidth="1"/>
    <col min="4045" max="4045" width="16.85546875" style="297" customWidth="1"/>
    <col min="4046" max="4289" width="9.140625" style="297"/>
    <col min="4290" max="4290" width="6.28515625" style="297" customWidth="1"/>
    <col min="4291" max="4291" width="15.7109375" style="297" customWidth="1"/>
    <col min="4292" max="4292" width="32.28515625" style="297" customWidth="1"/>
    <col min="4293" max="4293" width="9.140625" style="297" customWidth="1"/>
    <col min="4294" max="4294" width="10.42578125" style="297" customWidth="1"/>
    <col min="4295" max="4295" width="9.85546875" style="297" customWidth="1"/>
    <col min="4296" max="4296" width="12.140625" style="297" customWidth="1"/>
    <col min="4297" max="4297" width="11.5703125" style="297" customWidth="1"/>
    <col min="4298" max="4299" width="13.7109375" style="297" customWidth="1"/>
    <col min="4300" max="4300" width="65" style="297" customWidth="1"/>
    <col min="4301" max="4301" width="16.85546875" style="297" customWidth="1"/>
    <col min="4302" max="4545" width="9.140625" style="297"/>
    <col min="4546" max="4546" width="6.28515625" style="297" customWidth="1"/>
    <col min="4547" max="4547" width="15.7109375" style="297" customWidth="1"/>
    <col min="4548" max="4548" width="32.28515625" style="297" customWidth="1"/>
    <col min="4549" max="4549" width="9.140625" style="297" customWidth="1"/>
    <col min="4550" max="4550" width="10.42578125" style="297" customWidth="1"/>
    <col min="4551" max="4551" width="9.85546875" style="297" customWidth="1"/>
    <col min="4552" max="4552" width="12.140625" style="297" customWidth="1"/>
    <col min="4553" max="4553" width="11.5703125" style="297" customWidth="1"/>
    <col min="4554" max="4555" width="13.7109375" style="297" customWidth="1"/>
    <col min="4556" max="4556" width="65" style="297" customWidth="1"/>
    <col min="4557" max="4557" width="16.85546875" style="297" customWidth="1"/>
    <col min="4558" max="4801" width="9.140625" style="297"/>
    <col min="4802" max="4802" width="6.28515625" style="297" customWidth="1"/>
    <col min="4803" max="4803" width="15.7109375" style="297" customWidth="1"/>
    <col min="4804" max="4804" width="32.28515625" style="297" customWidth="1"/>
    <col min="4805" max="4805" width="9.140625" style="297" customWidth="1"/>
    <col min="4806" max="4806" width="10.42578125" style="297" customWidth="1"/>
    <col min="4807" max="4807" width="9.85546875" style="297" customWidth="1"/>
    <col min="4808" max="4808" width="12.140625" style="297" customWidth="1"/>
    <col min="4809" max="4809" width="11.5703125" style="297" customWidth="1"/>
    <col min="4810" max="4811" width="13.7109375" style="297" customWidth="1"/>
    <col min="4812" max="4812" width="65" style="297" customWidth="1"/>
    <col min="4813" max="4813" width="16.85546875" style="297" customWidth="1"/>
    <col min="4814" max="5057" width="9.140625" style="297"/>
    <col min="5058" max="5058" width="6.28515625" style="297" customWidth="1"/>
    <col min="5059" max="5059" width="15.7109375" style="297" customWidth="1"/>
    <col min="5060" max="5060" width="32.28515625" style="297" customWidth="1"/>
    <col min="5061" max="5061" width="9.140625" style="297" customWidth="1"/>
    <col min="5062" max="5062" width="10.42578125" style="297" customWidth="1"/>
    <col min="5063" max="5063" width="9.85546875" style="297" customWidth="1"/>
    <col min="5064" max="5064" width="12.140625" style="297" customWidth="1"/>
    <col min="5065" max="5065" width="11.5703125" style="297" customWidth="1"/>
    <col min="5066" max="5067" width="13.7109375" style="297" customWidth="1"/>
    <col min="5068" max="5068" width="65" style="297" customWidth="1"/>
    <col min="5069" max="5069" width="16.85546875" style="297" customWidth="1"/>
    <col min="5070" max="5313" width="9.140625" style="297"/>
    <col min="5314" max="5314" width="6.28515625" style="297" customWidth="1"/>
    <col min="5315" max="5315" width="15.7109375" style="297" customWidth="1"/>
    <col min="5316" max="5316" width="32.28515625" style="297" customWidth="1"/>
    <col min="5317" max="5317" width="9.140625" style="297" customWidth="1"/>
    <col min="5318" max="5318" width="10.42578125" style="297" customWidth="1"/>
    <col min="5319" max="5319" width="9.85546875" style="297" customWidth="1"/>
    <col min="5320" max="5320" width="12.140625" style="297" customWidth="1"/>
    <col min="5321" max="5321" width="11.5703125" style="297" customWidth="1"/>
    <col min="5322" max="5323" width="13.7109375" style="297" customWidth="1"/>
    <col min="5324" max="5324" width="65" style="297" customWidth="1"/>
    <col min="5325" max="5325" width="16.85546875" style="297" customWidth="1"/>
    <col min="5326" max="5569" width="9.140625" style="297"/>
    <col min="5570" max="5570" width="6.28515625" style="297" customWidth="1"/>
    <col min="5571" max="5571" width="15.7109375" style="297" customWidth="1"/>
    <col min="5572" max="5572" width="32.28515625" style="297" customWidth="1"/>
    <col min="5573" max="5573" width="9.140625" style="297" customWidth="1"/>
    <col min="5574" max="5574" width="10.42578125" style="297" customWidth="1"/>
    <col min="5575" max="5575" width="9.85546875" style="297" customWidth="1"/>
    <col min="5576" max="5576" width="12.140625" style="297" customWidth="1"/>
    <col min="5577" max="5577" width="11.5703125" style="297" customWidth="1"/>
    <col min="5578" max="5579" width="13.7109375" style="297" customWidth="1"/>
    <col min="5580" max="5580" width="65" style="297" customWidth="1"/>
    <col min="5581" max="5581" width="16.85546875" style="297" customWidth="1"/>
    <col min="5582" max="5825" width="9.140625" style="297"/>
    <col min="5826" max="5826" width="6.28515625" style="297" customWidth="1"/>
    <col min="5827" max="5827" width="15.7109375" style="297" customWidth="1"/>
    <col min="5828" max="5828" width="32.28515625" style="297" customWidth="1"/>
    <col min="5829" max="5829" width="9.140625" style="297" customWidth="1"/>
    <col min="5830" max="5830" width="10.42578125" style="297" customWidth="1"/>
    <col min="5831" max="5831" width="9.85546875" style="297" customWidth="1"/>
    <col min="5832" max="5832" width="12.140625" style="297" customWidth="1"/>
    <col min="5833" max="5833" width="11.5703125" style="297" customWidth="1"/>
    <col min="5834" max="5835" width="13.7109375" style="297" customWidth="1"/>
    <col min="5836" max="5836" width="65" style="297" customWidth="1"/>
    <col min="5837" max="5837" width="16.85546875" style="297" customWidth="1"/>
    <col min="5838" max="6081" width="9.140625" style="297"/>
    <col min="6082" max="6082" width="6.28515625" style="297" customWidth="1"/>
    <col min="6083" max="6083" width="15.7109375" style="297" customWidth="1"/>
    <col min="6084" max="6084" width="32.28515625" style="297" customWidth="1"/>
    <col min="6085" max="6085" width="9.140625" style="297" customWidth="1"/>
    <col min="6086" max="6086" width="10.42578125" style="297" customWidth="1"/>
    <col min="6087" max="6087" width="9.85546875" style="297" customWidth="1"/>
    <col min="6088" max="6088" width="12.140625" style="297" customWidth="1"/>
    <col min="6089" max="6089" width="11.5703125" style="297" customWidth="1"/>
    <col min="6090" max="6091" width="13.7109375" style="297" customWidth="1"/>
    <col min="6092" max="6092" width="65" style="297" customWidth="1"/>
    <col min="6093" max="6093" width="16.85546875" style="297" customWidth="1"/>
    <col min="6094" max="6337" width="9.140625" style="297"/>
    <col min="6338" max="6338" width="6.28515625" style="297" customWidth="1"/>
    <col min="6339" max="6339" width="15.7109375" style="297" customWidth="1"/>
    <col min="6340" max="6340" width="32.28515625" style="297" customWidth="1"/>
    <col min="6341" max="6341" width="9.140625" style="297" customWidth="1"/>
    <col min="6342" max="6342" width="10.42578125" style="297" customWidth="1"/>
    <col min="6343" max="6343" width="9.85546875" style="297" customWidth="1"/>
    <col min="6344" max="6344" width="12.140625" style="297" customWidth="1"/>
    <col min="6345" max="6345" width="11.5703125" style="297" customWidth="1"/>
    <col min="6346" max="6347" width="13.7109375" style="297" customWidth="1"/>
    <col min="6348" max="6348" width="65" style="297" customWidth="1"/>
    <col min="6349" max="6349" width="16.85546875" style="297" customWidth="1"/>
    <col min="6350" max="6593" width="9.140625" style="297"/>
    <col min="6594" max="6594" width="6.28515625" style="297" customWidth="1"/>
    <col min="6595" max="6595" width="15.7109375" style="297" customWidth="1"/>
    <col min="6596" max="6596" width="32.28515625" style="297" customWidth="1"/>
    <col min="6597" max="6597" width="9.140625" style="297" customWidth="1"/>
    <col min="6598" max="6598" width="10.42578125" style="297" customWidth="1"/>
    <col min="6599" max="6599" width="9.85546875" style="297" customWidth="1"/>
    <col min="6600" max="6600" width="12.140625" style="297" customWidth="1"/>
    <col min="6601" max="6601" width="11.5703125" style="297" customWidth="1"/>
    <col min="6602" max="6603" width="13.7109375" style="297" customWidth="1"/>
    <col min="6604" max="6604" width="65" style="297" customWidth="1"/>
    <col min="6605" max="6605" width="16.85546875" style="297" customWidth="1"/>
    <col min="6606" max="6849" width="9.140625" style="297"/>
    <col min="6850" max="6850" width="6.28515625" style="297" customWidth="1"/>
    <col min="6851" max="6851" width="15.7109375" style="297" customWidth="1"/>
    <col min="6852" max="6852" width="32.28515625" style="297" customWidth="1"/>
    <col min="6853" max="6853" width="9.140625" style="297" customWidth="1"/>
    <col min="6854" max="6854" width="10.42578125" style="297" customWidth="1"/>
    <col min="6855" max="6855" width="9.85546875" style="297" customWidth="1"/>
    <col min="6856" max="6856" width="12.140625" style="297" customWidth="1"/>
    <col min="6857" max="6857" width="11.5703125" style="297" customWidth="1"/>
    <col min="6858" max="6859" width="13.7109375" style="297" customWidth="1"/>
    <col min="6860" max="6860" width="65" style="297" customWidth="1"/>
    <col min="6861" max="6861" width="16.85546875" style="297" customWidth="1"/>
    <col min="6862" max="7105" width="9.140625" style="297"/>
    <col min="7106" max="7106" width="6.28515625" style="297" customWidth="1"/>
    <col min="7107" max="7107" width="15.7109375" style="297" customWidth="1"/>
    <col min="7108" max="7108" width="32.28515625" style="297" customWidth="1"/>
    <col min="7109" max="7109" width="9.140625" style="297" customWidth="1"/>
    <col min="7110" max="7110" width="10.42578125" style="297" customWidth="1"/>
    <col min="7111" max="7111" width="9.85546875" style="297" customWidth="1"/>
    <col min="7112" max="7112" width="12.140625" style="297" customWidth="1"/>
    <col min="7113" max="7113" width="11.5703125" style="297" customWidth="1"/>
    <col min="7114" max="7115" width="13.7109375" style="297" customWidth="1"/>
    <col min="7116" max="7116" width="65" style="297" customWidth="1"/>
    <col min="7117" max="7117" width="16.85546875" style="297" customWidth="1"/>
    <col min="7118" max="7361" width="9.140625" style="297"/>
    <col min="7362" max="7362" width="6.28515625" style="297" customWidth="1"/>
    <col min="7363" max="7363" width="15.7109375" style="297" customWidth="1"/>
    <col min="7364" max="7364" width="32.28515625" style="297" customWidth="1"/>
    <col min="7365" max="7365" width="9.140625" style="297" customWidth="1"/>
    <col min="7366" max="7366" width="10.42578125" style="297" customWidth="1"/>
    <col min="7367" max="7367" width="9.85546875" style="297" customWidth="1"/>
    <col min="7368" max="7368" width="12.140625" style="297" customWidth="1"/>
    <col min="7369" max="7369" width="11.5703125" style="297" customWidth="1"/>
    <col min="7370" max="7371" width="13.7109375" style="297" customWidth="1"/>
    <col min="7372" max="7372" width="65" style="297" customWidth="1"/>
    <col min="7373" max="7373" width="16.85546875" style="297" customWidth="1"/>
    <col min="7374" max="7617" width="9.140625" style="297"/>
    <col min="7618" max="7618" width="6.28515625" style="297" customWidth="1"/>
    <col min="7619" max="7619" width="15.7109375" style="297" customWidth="1"/>
    <col min="7620" max="7620" width="32.28515625" style="297" customWidth="1"/>
    <col min="7621" max="7621" width="9.140625" style="297" customWidth="1"/>
    <col min="7622" max="7622" width="10.42578125" style="297" customWidth="1"/>
    <col min="7623" max="7623" width="9.85546875" style="297" customWidth="1"/>
    <col min="7624" max="7624" width="12.140625" style="297" customWidth="1"/>
    <col min="7625" max="7625" width="11.5703125" style="297" customWidth="1"/>
    <col min="7626" max="7627" width="13.7109375" style="297" customWidth="1"/>
    <col min="7628" max="7628" width="65" style="297" customWidth="1"/>
    <col min="7629" max="7629" width="16.85546875" style="297" customWidth="1"/>
    <col min="7630" max="7873" width="9.140625" style="297"/>
    <col min="7874" max="7874" width="6.28515625" style="297" customWidth="1"/>
    <col min="7875" max="7875" width="15.7109375" style="297" customWidth="1"/>
    <col min="7876" max="7876" width="32.28515625" style="297" customWidth="1"/>
    <col min="7877" max="7877" width="9.140625" style="297" customWidth="1"/>
    <col min="7878" max="7878" width="10.42578125" style="297" customWidth="1"/>
    <col min="7879" max="7879" width="9.85546875" style="297" customWidth="1"/>
    <col min="7880" max="7880" width="12.140625" style="297" customWidth="1"/>
    <col min="7881" max="7881" width="11.5703125" style="297" customWidth="1"/>
    <col min="7882" max="7883" width="13.7109375" style="297" customWidth="1"/>
    <col min="7884" max="7884" width="65" style="297" customWidth="1"/>
    <col min="7885" max="7885" width="16.85546875" style="297" customWidth="1"/>
    <col min="7886" max="8129" width="9.140625" style="297"/>
    <col min="8130" max="8130" width="6.28515625" style="297" customWidth="1"/>
    <col min="8131" max="8131" width="15.7109375" style="297" customWidth="1"/>
    <col min="8132" max="8132" width="32.28515625" style="297" customWidth="1"/>
    <col min="8133" max="8133" width="9.140625" style="297" customWidth="1"/>
    <col min="8134" max="8134" width="10.42578125" style="297" customWidth="1"/>
    <col min="8135" max="8135" width="9.85546875" style="297" customWidth="1"/>
    <col min="8136" max="8136" width="12.140625" style="297" customWidth="1"/>
    <col min="8137" max="8137" width="11.5703125" style="297" customWidth="1"/>
    <col min="8138" max="8139" width="13.7109375" style="297" customWidth="1"/>
    <col min="8140" max="8140" width="65" style="297" customWidth="1"/>
    <col min="8141" max="8141" width="16.85546875" style="297" customWidth="1"/>
    <col min="8142" max="8385" width="9.140625" style="297"/>
    <col min="8386" max="8386" width="6.28515625" style="297" customWidth="1"/>
    <col min="8387" max="8387" width="15.7109375" style="297" customWidth="1"/>
    <col min="8388" max="8388" width="32.28515625" style="297" customWidth="1"/>
    <col min="8389" max="8389" width="9.140625" style="297" customWidth="1"/>
    <col min="8390" max="8390" width="10.42578125" style="297" customWidth="1"/>
    <col min="8391" max="8391" width="9.85546875" style="297" customWidth="1"/>
    <col min="8392" max="8392" width="12.140625" style="297" customWidth="1"/>
    <col min="8393" max="8393" width="11.5703125" style="297" customWidth="1"/>
    <col min="8394" max="8395" width="13.7109375" style="297" customWidth="1"/>
    <col min="8396" max="8396" width="65" style="297" customWidth="1"/>
    <col min="8397" max="8397" width="16.85546875" style="297" customWidth="1"/>
    <col min="8398" max="8641" width="9.140625" style="297"/>
    <col min="8642" max="8642" width="6.28515625" style="297" customWidth="1"/>
    <col min="8643" max="8643" width="15.7109375" style="297" customWidth="1"/>
    <col min="8644" max="8644" width="32.28515625" style="297" customWidth="1"/>
    <col min="8645" max="8645" width="9.140625" style="297" customWidth="1"/>
    <col min="8646" max="8646" width="10.42578125" style="297" customWidth="1"/>
    <col min="8647" max="8647" width="9.85546875" style="297" customWidth="1"/>
    <col min="8648" max="8648" width="12.140625" style="297" customWidth="1"/>
    <col min="8649" max="8649" width="11.5703125" style="297" customWidth="1"/>
    <col min="8650" max="8651" width="13.7109375" style="297" customWidth="1"/>
    <col min="8652" max="8652" width="65" style="297" customWidth="1"/>
    <col min="8653" max="8653" width="16.85546875" style="297" customWidth="1"/>
    <col min="8654" max="8897" width="9.140625" style="297"/>
    <col min="8898" max="8898" width="6.28515625" style="297" customWidth="1"/>
    <col min="8899" max="8899" width="15.7109375" style="297" customWidth="1"/>
    <col min="8900" max="8900" width="32.28515625" style="297" customWidth="1"/>
    <col min="8901" max="8901" width="9.140625" style="297" customWidth="1"/>
    <col min="8902" max="8902" width="10.42578125" style="297" customWidth="1"/>
    <col min="8903" max="8903" width="9.85546875" style="297" customWidth="1"/>
    <col min="8904" max="8904" width="12.140625" style="297" customWidth="1"/>
    <col min="8905" max="8905" width="11.5703125" style="297" customWidth="1"/>
    <col min="8906" max="8907" width="13.7109375" style="297" customWidth="1"/>
    <col min="8908" max="8908" width="65" style="297" customWidth="1"/>
    <col min="8909" max="8909" width="16.85546875" style="297" customWidth="1"/>
    <col min="8910" max="9153" width="9.140625" style="297"/>
    <col min="9154" max="9154" width="6.28515625" style="297" customWidth="1"/>
    <col min="9155" max="9155" width="15.7109375" style="297" customWidth="1"/>
    <col min="9156" max="9156" width="32.28515625" style="297" customWidth="1"/>
    <col min="9157" max="9157" width="9.140625" style="297" customWidth="1"/>
    <col min="9158" max="9158" width="10.42578125" style="297" customWidth="1"/>
    <col min="9159" max="9159" width="9.85546875" style="297" customWidth="1"/>
    <col min="9160" max="9160" width="12.140625" style="297" customWidth="1"/>
    <col min="9161" max="9161" width="11.5703125" style="297" customWidth="1"/>
    <col min="9162" max="9163" width="13.7109375" style="297" customWidth="1"/>
    <col min="9164" max="9164" width="65" style="297" customWidth="1"/>
    <col min="9165" max="9165" width="16.85546875" style="297" customWidth="1"/>
    <col min="9166" max="9409" width="9.140625" style="297"/>
    <col min="9410" max="9410" width="6.28515625" style="297" customWidth="1"/>
    <col min="9411" max="9411" width="15.7109375" style="297" customWidth="1"/>
    <col min="9412" max="9412" width="32.28515625" style="297" customWidth="1"/>
    <col min="9413" max="9413" width="9.140625" style="297" customWidth="1"/>
    <col min="9414" max="9414" width="10.42578125" style="297" customWidth="1"/>
    <col min="9415" max="9415" width="9.85546875" style="297" customWidth="1"/>
    <col min="9416" max="9416" width="12.140625" style="297" customWidth="1"/>
    <col min="9417" max="9417" width="11.5703125" style="297" customWidth="1"/>
    <col min="9418" max="9419" width="13.7109375" style="297" customWidth="1"/>
    <col min="9420" max="9420" width="65" style="297" customWidth="1"/>
    <col min="9421" max="9421" width="16.85546875" style="297" customWidth="1"/>
    <col min="9422" max="9665" width="9.140625" style="297"/>
    <col min="9666" max="9666" width="6.28515625" style="297" customWidth="1"/>
    <col min="9667" max="9667" width="15.7109375" style="297" customWidth="1"/>
    <col min="9668" max="9668" width="32.28515625" style="297" customWidth="1"/>
    <col min="9669" max="9669" width="9.140625" style="297" customWidth="1"/>
    <col min="9670" max="9670" width="10.42578125" style="297" customWidth="1"/>
    <col min="9671" max="9671" width="9.85546875" style="297" customWidth="1"/>
    <col min="9672" max="9672" width="12.140625" style="297" customWidth="1"/>
    <col min="9673" max="9673" width="11.5703125" style="297" customWidth="1"/>
    <col min="9674" max="9675" width="13.7109375" style="297" customWidth="1"/>
    <col min="9676" max="9676" width="65" style="297" customWidth="1"/>
    <col min="9677" max="9677" width="16.85546875" style="297" customWidth="1"/>
    <col min="9678" max="9921" width="9.140625" style="297"/>
    <col min="9922" max="9922" width="6.28515625" style="297" customWidth="1"/>
    <col min="9923" max="9923" width="15.7109375" style="297" customWidth="1"/>
    <col min="9924" max="9924" width="32.28515625" style="297" customWidth="1"/>
    <col min="9925" max="9925" width="9.140625" style="297" customWidth="1"/>
    <col min="9926" max="9926" width="10.42578125" style="297" customWidth="1"/>
    <col min="9927" max="9927" width="9.85546875" style="297" customWidth="1"/>
    <col min="9928" max="9928" width="12.140625" style="297" customWidth="1"/>
    <col min="9929" max="9929" width="11.5703125" style="297" customWidth="1"/>
    <col min="9930" max="9931" width="13.7109375" style="297" customWidth="1"/>
    <col min="9932" max="9932" width="65" style="297" customWidth="1"/>
    <col min="9933" max="9933" width="16.85546875" style="297" customWidth="1"/>
    <col min="9934" max="10177" width="9.140625" style="297"/>
    <col min="10178" max="10178" width="6.28515625" style="297" customWidth="1"/>
    <col min="10179" max="10179" width="15.7109375" style="297" customWidth="1"/>
    <col min="10180" max="10180" width="32.28515625" style="297" customWidth="1"/>
    <col min="10181" max="10181" width="9.140625" style="297" customWidth="1"/>
    <col min="10182" max="10182" width="10.42578125" style="297" customWidth="1"/>
    <col min="10183" max="10183" width="9.85546875" style="297" customWidth="1"/>
    <col min="10184" max="10184" width="12.140625" style="297" customWidth="1"/>
    <col min="10185" max="10185" width="11.5703125" style="297" customWidth="1"/>
    <col min="10186" max="10187" width="13.7109375" style="297" customWidth="1"/>
    <col min="10188" max="10188" width="65" style="297" customWidth="1"/>
    <col min="10189" max="10189" width="16.85546875" style="297" customWidth="1"/>
    <col min="10190" max="10433" width="9.140625" style="297"/>
    <col min="10434" max="10434" width="6.28515625" style="297" customWidth="1"/>
    <col min="10435" max="10435" width="15.7109375" style="297" customWidth="1"/>
    <col min="10436" max="10436" width="32.28515625" style="297" customWidth="1"/>
    <col min="10437" max="10437" width="9.140625" style="297" customWidth="1"/>
    <col min="10438" max="10438" width="10.42578125" style="297" customWidth="1"/>
    <col min="10439" max="10439" width="9.85546875" style="297" customWidth="1"/>
    <col min="10440" max="10440" width="12.140625" style="297" customWidth="1"/>
    <col min="10441" max="10441" width="11.5703125" style="297" customWidth="1"/>
    <col min="10442" max="10443" width="13.7109375" style="297" customWidth="1"/>
    <col min="10444" max="10444" width="65" style="297" customWidth="1"/>
    <col min="10445" max="10445" width="16.85546875" style="297" customWidth="1"/>
    <col min="10446" max="10689" width="9.140625" style="297"/>
    <col min="10690" max="10690" width="6.28515625" style="297" customWidth="1"/>
    <col min="10691" max="10691" width="15.7109375" style="297" customWidth="1"/>
    <col min="10692" max="10692" width="32.28515625" style="297" customWidth="1"/>
    <col min="10693" max="10693" width="9.140625" style="297" customWidth="1"/>
    <col min="10694" max="10694" width="10.42578125" style="297" customWidth="1"/>
    <col min="10695" max="10695" width="9.85546875" style="297" customWidth="1"/>
    <col min="10696" max="10696" width="12.140625" style="297" customWidth="1"/>
    <col min="10697" max="10697" width="11.5703125" style="297" customWidth="1"/>
    <col min="10698" max="10699" width="13.7109375" style="297" customWidth="1"/>
    <col min="10700" max="10700" width="65" style="297" customWidth="1"/>
    <col min="10701" max="10701" width="16.85546875" style="297" customWidth="1"/>
    <col min="10702" max="10945" width="9.140625" style="297"/>
    <col min="10946" max="10946" width="6.28515625" style="297" customWidth="1"/>
    <col min="10947" max="10947" width="15.7109375" style="297" customWidth="1"/>
    <col min="10948" max="10948" width="32.28515625" style="297" customWidth="1"/>
    <col min="10949" max="10949" width="9.140625" style="297" customWidth="1"/>
    <col min="10950" max="10950" width="10.42578125" style="297" customWidth="1"/>
    <col min="10951" max="10951" width="9.85546875" style="297" customWidth="1"/>
    <col min="10952" max="10952" width="12.140625" style="297" customWidth="1"/>
    <col min="10953" max="10953" width="11.5703125" style="297" customWidth="1"/>
    <col min="10954" max="10955" width="13.7109375" style="297" customWidth="1"/>
    <col min="10956" max="10956" width="65" style="297" customWidth="1"/>
    <col min="10957" max="10957" width="16.85546875" style="297" customWidth="1"/>
    <col min="10958" max="11201" width="9.140625" style="297"/>
    <col min="11202" max="11202" width="6.28515625" style="297" customWidth="1"/>
    <col min="11203" max="11203" width="15.7109375" style="297" customWidth="1"/>
    <col min="11204" max="11204" width="32.28515625" style="297" customWidth="1"/>
    <col min="11205" max="11205" width="9.140625" style="297" customWidth="1"/>
    <col min="11206" max="11206" width="10.42578125" style="297" customWidth="1"/>
    <col min="11207" max="11207" width="9.85546875" style="297" customWidth="1"/>
    <col min="11208" max="11208" width="12.140625" style="297" customWidth="1"/>
    <col min="11209" max="11209" width="11.5703125" style="297" customWidth="1"/>
    <col min="11210" max="11211" width="13.7109375" style="297" customWidth="1"/>
    <col min="11212" max="11212" width="65" style="297" customWidth="1"/>
    <col min="11213" max="11213" width="16.85546875" style="297" customWidth="1"/>
    <col min="11214" max="11457" width="9.140625" style="297"/>
    <col min="11458" max="11458" width="6.28515625" style="297" customWidth="1"/>
    <col min="11459" max="11459" width="15.7109375" style="297" customWidth="1"/>
    <col min="11460" max="11460" width="32.28515625" style="297" customWidth="1"/>
    <col min="11461" max="11461" width="9.140625" style="297" customWidth="1"/>
    <col min="11462" max="11462" width="10.42578125" style="297" customWidth="1"/>
    <col min="11463" max="11463" width="9.85546875" style="297" customWidth="1"/>
    <col min="11464" max="11464" width="12.140625" style="297" customWidth="1"/>
    <col min="11465" max="11465" width="11.5703125" style="297" customWidth="1"/>
    <col min="11466" max="11467" width="13.7109375" style="297" customWidth="1"/>
    <col min="11468" max="11468" width="65" style="297" customWidth="1"/>
    <col min="11469" max="11469" width="16.85546875" style="297" customWidth="1"/>
    <col min="11470" max="11713" width="9.140625" style="297"/>
    <col min="11714" max="11714" width="6.28515625" style="297" customWidth="1"/>
    <col min="11715" max="11715" width="15.7109375" style="297" customWidth="1"/>
    <col min="11716" max="11716" width="32.28515625" style="297" customWidth="1"/>
    <col min="11717" max="11717" width="9.140625" style="297" customWidth="1"/>
    <col min="11718" max="11718" width="10.42578125" style="297" customWidth="1"/>
    <col min="11719" max="11719" width="9.85546875" style="297" customWidth="1"/>
    <col min="11720" max="11720" width="12.140625" style="297" customWidth="1"/>
    <col min="11721" max="11721" width="11.5703125" style="297" customWidth="1"/>
    <col min="11722" max="11723" width="13.7109375" style="297" customWidth="1"/>
    <col min="11724" max="11724" width="65" style="297" customWidth="1"/>
    <col min="11725" max="11725" width="16.85546875" style="297" customWidth="1"/>
    <col min="11726" max="11969" width="9.140625" style="297"/>
    <col min="11970" max="11970" width="6.28515625" style="297" customWidth="1"/>
    <col min="11971" max="11971" width="15.7109375" style="297" customWidth="1"/>
    <col min="11972" max="11972" width="32.28515625" style="297" customWidth="1"/>
    <col min="11973" max="11973" width="9.140625" style="297" customWidth="1"/>
    <col min="11974" max="11974" width="10.42578125" style="297" customWidth="1"/>
    <col min="11975" max="11975" width="9.85546875" style="297" customWidth="1"/>
    <col min="11976" max="11976" width="12.140625" style="297" customWidth="1"/>
    <col min="11977" max="11977" width="11.5703125" style="297" customWidth="1"/>
    <col min="11978" max="11979" width="13.7109375" style="297" customWidth="1"/>
    <col min="11980" max="11980" width="65" style="297" customWidth="1"/>
    <col min="11981" max="11981" width="16.85546875" style="297" customWidth="1"/>
    <col min="11982" max="12225" width="9.140625" style="297"/>
    <col min="12226" max="12226" width="6.28515625" style="297" customWidth="1"/>
    <col min="12227" max="12227" width="15.7109375" style="297" customWidth="1"/>
    <col min="12228" max="12228" width="32.28515625" style="297" customWidth="1"/>
    <col min="12229" max="12229" width="9.140625" style="297" customWidth="1"/>
    <col min="12230" max="12230" width="10.42578125" style="297" customWidth="1"/>
    <col min="12231" max="12231" width="9.85546875" style="297" customWidth="1"/>
    <col min="12232" max="12232" width="12.140625" style="297" customWidth="1"/>
    <col min="12233" max="12233" width="11.5703125" style="297" customWidth="1"/>
    <col min="12234" max="12235" width="13.7109375" style="297" customWidth="1"/>
    <col min="12236" max="12236" width="65" style="297" customWidth="1"/>
    <col min="12237" max="12237" width="16.85546875" style="297" customWidth="1"/>
    <col min="12238" max="12481" width="9.140625" style="297"/>
    <col min="12482" max="12482" width="6.28515625" style="297" customWidth="1"/>
    <col min="12483" max="12483" width="15.7109375" style="297" customWidth="1"/>
    <col min="12484" max="12484" width="32.28515625" style="297" customWidth="1"/>
    <col min="12485" max="12485" width="9.140625" style="297" customWidth="1"/>
    <col min="12486" max="12486" width="10.42578125" style="297" customWidth="1"/>
    <col min="12487" max="12487" width="9.85546875" style="297" customWidth="1"/>
    <col min="12488" max="12488" width="12.140625" style="297" customWidth="1"/>
    <col min="12489" max="12489" width="11.5703125" style="297" customWidth="1"/>
    <col min="12490" max="12491" width="13.7109375" style="297" customWidth="1"/>
    <col min="12492" max="12492" width="65" style="297" customWidth="1"/>
    <col min="12493" max="12493" width="16.85546875" style="297" customWidth="1"/>
    <col min="12494" max="12737" width="9.140625" style="297"/>
    <col min="12738" max="12738" width="6.28515625" style="297" customWidth="1"/>
    <col min="12739" max="12739" width="15.7109375" style="297" customWidth="1"/>
    <col min="12740" max="12740" width="32.28515625" style="297" customWidth="1"/>
    <col min="12741" max="12741" width="9.140625" style="297" customWidth="1"/>
    <col min="12742" max="12742" width="10.42578125" style="297" customWidth="1"/>
    <col min="12743" max="12743" width="9.85546875" style="297" customWidth="1"/>
    <col min="12744" max="12744" width="12.140625" style="297" customWidth="1"/>
    <col min="12745" max="12745" width="11.5703125" style="297" customWidth="1"/>
    <col min="12746" max="12747" width="13.7109375" style="297" customWidth="1"/>
    <col min="12748" max="12748" width="65" style="297" customWidth="1"/>
    <col min="12749" max="12749" width="16.85546875" style="297" customWidth="1"/>
    <col min="12750" max="12993" width="9.140625" style="297"/>
    <col min="12994" max="12994" width="6.28515625" style="297" customWidth="1"/>
    <col min="12995" max="12995" width="15.7109375" style="297" customWidth="1"/>
    <col min="12996" max="12996" width="32.28515625" style="297" customWidth="1"/>
    <col min="12997" max="12997" width="9.140625" style="297" customWidth="1"/>
    <col min="12998" max="12998" width="10.42578125" style="297" customWidth="1"/>
    <col min="12999" max="12999" width="9.85546875" style="297" customWidth="1"/>
    <col min="13000" max="13000" width="12.140625" style="297" customWidth="1"/>
    <col min="13001" max="13001" width="11.5703125" style="297" customWidth="1"/>
    <col min="13002" max="13003" width="13.7109375" style="297" customWidth="1"/>
    <col min="13004" max="13004" width="65" style="297" customWidth="1"/>
    <col min="13005" max="13005" width="16.85546875" style="297" customWidth="1"/>
    <col min="13006" max="13249" width="9.140625" style="297"/>
    <col min="13250" max="13250" width="6.28515625" style="297" customWidth="1"/>
    <col min="13251" max="13251" width="15.7109375" style="297" customWidth="1"/>
    <col min="13252" max="13252" width="32.28515625" style="297" customWidth="1"/>
    <col min="13253" max="13253" width="9.140625" style="297" customWidth="1"/>
    <col min="13254" max="13254" width="10.42578125" style="297" customWidth="1"/>
    <col min="13255" max="13255" width="9.85546875" style="297" customWidth="1"/>
    <col min="13256" max="13256" width="12.140625" style="297" customWidth="1"/>
    <col min="13257" max="13257" width="11.5703125" style="297" customWidth="1"/>
    <col min="13258" max="13259" width="13.7109375" style="297" customWidth="1"/>
    <col min="13260" max="13260" width="65" style="297" customWidth="1"/>
    <col min="13261" max="13261" width="16.85546875" style="297" customWidth="1"/>
    <col min="13262" max="13505" width="9.140625" style="297"/>
    <col min="13506" max="13506" width="6.28515625" style="297" customWidth="1"/>
    <col min="13507" max="13507" width="15.7109375" style="297" customWidth="1"/>
    <col min="13508" max="13508" width="32.28515625" style="297" customWidth="1"/>
    <col min="13509" max="13509" width="9.140625" style="297" customWidth="1"/>
    <col min="13510" max="13510" width="10.42578125" style="297" customWidth="1"/>
    <col min="13511" max="13511" width="9.85546875" style="297" customWidth="1"/>
    <col min="13512" max="13512" width="12.140625" style="297" customWidth="1"/>
    <col min="13513" max="13513" width="11.5703125" style="297" customWidth="1"/>
    <col min="13514" max="13515" width="13.7109375" style="297" customWidth="1"/>
    <col min="13516" max="13516" width="65" style="297" customWidth="1"/>
    <col min="13517" max="13517" width="16.85546875" style="297" customWidth="1"/>
    <col min="13518" max="13761" width="9.140625" style="297"/>
    <col min="13762" max="13762" width="6.28515625" style="297" customWidth="1"/>
    <col min="13763" max="13763" width="15.7109375" style="297" customWidth="1"/>
    <col min="13764" max="13764" width="32.28515625" style="297" customWidth="1"/>
    <col min="13765" max="13765" width="9.140625" style="297" customWidth="1"/>
    <col min="13766" max="13766" width="10.42578125" style="297" customWidth="1"/>
    <col min="13767" max="13767" width="9.85546875" style="297" customWidth="1"/>
    <col min="13768" max="13768" width="12.140625" style="297" customWidth="1"/>
    <col min="13769" max="13769" width="11.5703125" style="297" customWidth="1"/>
    <col min="13770" max="13771" width="13.7109375" style="297" customWidth="1"/>
    <col min="13772" max="13772" width="65" style="297" customWidth="1"/>
    <col min="13773" max="13773" width="16.85546875" style="297" customWidth="1"/>
    <col min="13774" max="14017" width="9.140625" style="297"/>
    <col min="14018" max="14018" width="6.28515625" style="297" customWidth="1"/>
    <col min="14019" max="14019" width="15.7109375" style="297" customWidth="1"/>
    <col min="14020" max="14020" width="32.28515625" style="297" customWidth="1"/>
    <col min="14021" max="14021" width="9.140625" style="297" customWidth="1"/>
    <col min="14022" max="14022" width="10.42578125" style="297" customWidth="1"/>
    <col min="14023" max="14023" width="9.85546875" style="297" customWidth="1"/>
    <col min="14024" max="14024" width="12.140625" style="297" customWidth="1"/>
    <col min="14025" max="14025" width="11.5703125" style="297" customWidth="1"/>
    <col min="14026" max="14027" width="13.7109375" style="297" customWidth="1"/>
    <col min="14028" max="14028" width="65" style="297" customWidth="1"/>
    <col min="14029" max="14029" width="16.85546875" style="297" customWidth="1"/>
    <col min="14030" max="14273" width="9.140625" style="297"/>
    <col min="14274" max="14274" width="6.28515625" style="297" customWidth="1"/>
    <col min="14275" max="14275" width="15.7109375" style="297" customWidth="1"/>
    <col min="14276" max="14276" width="32.28515625" style="297" customWidth="1"/>
    <col min="14277" max="14277" width="9.140625" style="297" customWidth="1"/>
    <col min="14278" max="14278" width="10.42578125" style="297" customWidth="1"/>
    <col min="14279" max="14279" width="9.85546875" style="297" customWidth="1"/>
    <col min="14280" max="14280" width="12.140625" style="297" customWidth="1"/>
    <col min="14281" max="14281" width="11.5703125" style="297" customWidth="1"/>
    <col min="14282" max="14283" width="13.7109375" style="297" customWidth="1"/>
    <col min="14284" max="14284" width="65" style="297" customWidth="1"/>
    <col min="14285" max="14285" width="16.85546875" style="297" customWidth="1"/>
    <col min="14286" max="14529" width="9.140625" style="297"/>
    <col min="14530" max="14530" width="6.28515625" style="297" customWidth="1"/>
    <col min="14531" max="14531" width="15.7109375" style="297" customWidth="1"/>
    <col min="14532" max="14532" width="32.28515625" style="297" customWidth="1"/>
    <col min="14533" max="14533" width="9.140625" style="297" customWidth="1"/>
    <col min="14534" max="14534" width="10.42578125" style="297" customWidth="1"/>
    <col min="14535" max="14535" width="9.85546875" style="297" customWidth="1"/>
    <col min="14536" max="14536" width="12.140625" style="297" customWidth="1"/>
    <col min="14537" max="14537" width="11.5703125" style="297" customWidth="1"/>
    <col min="14538" max="14539" width="13.7109375" style="297" customWidth="1"/>
    <col min="14540" max="14540" width="65" style="297" customWidth="1"/>
    <col min="14541" max="14541" width="16.85546875" style="297" customWidth="1"/>
    <col min="14542" max="14785" width="9.140625" style="297"/>
    <col min="14786" max="14786" width="6.28515625" style="297" customWidth="1"/>
    <col min="14787" max="14787" width="15.7109375" style="297" customWidth="1"/>
    <col min="14788" max="14788" width="32.28515625" style="297" customWidth="1"/>
    <col min="14789" max="14789" width="9.140625" style="297" customWidth="1"/>
    <col min="14790" max="14790" width="10.42578125" style="297" customWidth="1"/>
    <col min="14791" max="14791" width="9.85546875" style="297" customWidth="1"/>
    <col min="14792" max="14792" width="12.140625" style="297" customWidth="1"/>
    <col min="14793" max="14793" width="11.5703125" style="297" customWidth="1"/>
    <col min="14794" max="14795" width="13.7109375" style="297" customWidth="1"/>
    <col min="14796" max="14796" width="65" style="297" customWidth="1"/>
    <col min="14797" max="14797" width="16.85546875" style="297" customWidth="1"/>
    <col min="14798" max="15041" width="9.140625" style="297"/>
    <col min="15042" max="15042" width="6.28515625" style="297" customWidth="1"/>
    <col min="15043" max="15043" width="15.7109375" style="297" customWidth="1"/>
    <col min="15044" max="15044" width="32.28515625" style="297" customWidth="1"/>
    <col min="15045" max="15045" width="9.140625" style="297" customWidth="1"/>
    <col min="15046" max="15046" width="10.42578125" style="297" customWidth="1"/>
    <col min="15047" max="15047" width="9.85546875" style="297" customWidth="1"/>
    <col min="15048" max="15048" width="12.140625" style="297" customWidth="1"/>
    <col min="15049" max="15049" width="11.5703125" style="297" customWidth="1"/>
    <col min="15050" max="15051" width="13.7109375" style="297" customWidth="1"/>
    <col min="15052" max="15052" width="65" style="297" customWidth="1"/>
    <col min="15053" max="15053" width="16.85546875" style="297" customWidth="1"/>
    <col min="15054" max="15297" width="9.140625" style="297"/>
    <col min="15298" max="15298" width="6.28515625" style="297" customWidth="1"/>
    <col min="15299" max="15299" width="15.7109375" style="297" customWidth="1"/>
    <col min="15300" max="15300" width="32.28515625" style="297" customWidth="1"/>
    <col min="15301" max="15301" width="9.140625" style="297" customWidth="1"/>
    <col min="15302" max="15302" width="10.42578125" style="297" customWidth="1"/>
    <col min="15303" max="15303" width="9.85546875" style="297" customWidth="1"/>
    <col min="15304" max="15304" width="12.140625" style="297" customWidth="1"/>
    <col min="15305" max="15305" width="11.5703125" style="297" customWidth="1"/>
    <col min="15306" max="15307" width="13.7109375" style="297" customWidth="1"/>
    <col min="15308" max="15308" width="65" style="297" customWidth="1"/>
    <col min="15309" max="15309" width="16.85546875" style="297" customWidth="1"/>
    <col min="15310" max="15553" width="9.140625" style="297"/>
    <col min="15554" max="15554" width="6.28515625" style="297" customWidth="1"/>
    <col min="15555" max="15555" width="15.7109375" style="297" customWidth="1"/>
    <col min="15556" max="15556" width="32.28515625" style="297" customWidth="1"/>
    <col min="15557" max="15557" width="9.140625" style="297" customWidth="1"/>
    <col min="15558" max="15558" width="10.42578125" style="297" customWidth="1"/>
    <col min="15559" max="15559" width="9.85546875" style="297" customWidth="1"/>
    <col min="15560" max="15560" width="12.140625" style="297" customWidth="1"/>
    <col min="15561" max="15561" width="11.5703125" style="297" customWidth="1"/>
    <col min="15562" max="15563" width="13.7109375" style="297" customWidth="1"/>
    <col min="15564" max="15564" width="65" style="297" customWidth="1"/>
    <col min="15565" max="15565" width="16.85546875" style="297" customWidth="1"/>
    <col min="15566" max="15809" width="9.140625" style="297"/>
    <col min="15810" max="15810" width="6.28515625" style="297" customWidth="1"/>
    <col min="15811" max="15811" width="15.7109375" style="297" customWidth="1"/>
    <col min="15812" max="15812" width="32.28515625" style="297" customWidth="1"/>
    <col min="15813" max="15813" width="9.140625" style="297" customWidth="1"/>
    <col min="15814" max="15814" width="10.42578125" style="297" customWidth="1"/>
    <col min="15815" max="15815" width="9.85546875" style="297" customWidth="1"/>
    <col min="15816" max="15816" width="12.140625" style="297" customWidth="1"/>
    <col min="15817" max="15817" width="11.5703125" style="297" customWidth="1"/>
    <col min="15818" max="15819" width="13.7109375" style="297" customWidth="1"/>
    <col min="15820" max="15820" width="65" style="297" customWidth="1"/>
    <col min="15821" max="15821" width="16.85546875" style="297" customWidth="1"/>
    <col min="15822" max="16065" width="9.140625" style="297"/>
    <col min="16066" max="16066" width="6.28515625" style="297" customWidth="1"/>
    <col min="16067" max="16067" width="15.7109375" style="297" customWidth="1"/>
    <col min="16068" max="16068" width="32.28515625" style="297" customWidth="1"/>
    <col min="16069" max="16069" width="9.140625" style="297" customWidth="1"/>
    <col min="16070" max="16070" width="10.42578125" style="297" customWidth="1"/>
    <col min="16071" max="16071" width="9.85546875" style="297" customWidth="1"/>
    <col min="16072" max="16072" width="12.140625" style="297" customWidth="1"/>
    <col min="16073" max="16073" width="11.5703125" style="297" customWidth="1"/>
    <col min="16074" max="16075" width="13.7109375" style="297" customWidth="1"/>
    <col min="16076" max="16076" width="65" style="297" customWidth="1"/>
    <col min="16077" max="16077" width="16.85546875" style="297" customWidth="1"/>
    <col min="16078" max="16384" width="9.140625" style="297"/>
  </cols>
  <sheetData>
    <row r="1" spans="1:18" ht="22.5" customHeight="1" x14ac:dyDescent="0.25">
      <c r="A1" s="295" t="s">
        <v>34</v>
      </c>
      <c r="B1" s="398"/>
      <c r="C1" s="399"/>
      <c r="D1" s="296"/>
      <c r="E1" s="296"/>
      <c r="F1" s="296"/>
      <c r="G1" s="296"/>
      <c r="H1" s="296"/>
      <c r="I1" s="296"/>
      <c r="J1" s="296"/>
      <c r="K1" s="296"/>
      <c r="L1" s="300"/>
      <c r="M1" s="300"/>
      <c r="N1" s="300"/>
      <c r="O1" s="301"/>
      <c r="P1" s="297"/>
      <c r="R1" s="297"/>
    </row>
    <row r="2" spans="1:18" ht="22.5" customHeight="1" x14ac:dyDescent="0.25">
      <c r="A2" s="298"/>
      <c r="B2" s="400"/>
      <c r="C2" s="401"/>
      <c r="D2" s="299"/>
      <c r="E2" s="299"/>
      <c r="F2" s="299"/>
      <c r="G2" s="299"/>
      <c r="H2" s="299"/>
      <c r="I2" s="299"/>
      <c r="J2" s="299"/>
      <c r="K2" s="299"/>
      <c r="L2" s="300"/>
      <c r="M2" s="300"/>
      <c r="N2" s="300"/>
      <c r="O2" s="301"/>
      <c r="P2" s="297"/>
      <c r="R2" s="297"/>
    </row>
    <row r="3" spans="1:18" ht="22.5" customHeight="1" x14ac:dyDescent="0.25">
      <c r="A3" s="397" t="s">
        <v>432</v>
      </c>
      <c r="B3" s="400"/>
      <c r="C3" s="401"/>
      <c r="D3" s="299"/>
      <c r="E3" s="299"/>
      <c r="F3" s="299"/>
      <c r="G3" s="299"/>
      <c r="H3" s="299"/>
      <c r="I3" s="299"/>
      <c r="J3" s="299"/>
      <c r="K3" s="299"/>
      <c r="L3" s="300"/>
      <c r="M3" s="300"/>
      <c r="N3" s="300"/>
      <c r="O3" s="301"/>
      <c r="P3" s="297"/>
      <c r="R3" s="297"/>
    </row>
    <row r="4" spans="1:18" ht="23.25" customHeight="1" x14ac:dyDescent="0.25">
      <c r="A4" s="298"/>
      <c r="B4" s="400"/>
      <c r="C4" s="401"/>
      <c r="D4" s="299"/>
      <c r="E4" s="299"/>
      <c r="F4" s="299"/>
      <c r="G4" s="299"/>
      <c r="H4" s="299"/>
      <c r="I4" s="299"/>
      <c r="J4" s="299"/>
      <c r="K4" s="299"/>
      <c r="L4" s="300"/>
      <c r="M4" s="300"/>
      <c r="N4" s="300"/>
      <c r="O4" s="301"/>
      <c r="P4" s="297"/>
      <c r="R4" s="297"/>
    </row>
    <row r="5" spans="1:18" ht="22.5" customHeight="1" x14ac:dyDescent="0.25">
      <c r="A5" s="295" t="s">
        <v>443</v>
      </c>
      <c r="B5" s="400"/>
      <c r="C5" s="401"/>
      <c r="D5" s="299"/>
      <c r="E5" s="299"/>
      <c r="F5" s="299"/>
      <c r="G5" s="299"/>
      <c r="H5" s="299"/>
      <c r="I5" s="299"/>
      <c r="J5" s="299"/>
      <c r="K5" s="299"/>
      <c r="L5" s="300"/>
      <c r="M5" s="300"/>
      <c r="N5" s="300"/>
      <c r="O5" s="301"/>
      <c r="P5" s="297"/>
      <c r="R5" s="297"/>
    </row>
    <row r="6" spans="1:18" ht="32.25" customHeight="1" x14ac:dyDescent="0.2">
      <c r="A6" s="402"/>
      <c r="B6" s="403"/>
      <c r="C6" s="404"/>
      <c r="D6" s="405"/>
      <c r="E6" s="405"/>
      <c r="F6" s="405"/>
      <c r="G6" s="405"/>
      <c r="H6" s="405"/>
      <c r="I6" s="405"/>
      <c r="J6" s="405"/>
      <c r="K6" s="405"/>
      <c r="L6" s="300"/>
      <c r="M6" s="300"/>
      <c r="N6" s="300"/>
      <c r="O6" s="301"/>
      <c r="P6" s="297"/>
      <c r="R6" s="297"/>
    </row>
    <row r="7" spans="1:18" ht="30" customHeight="1" x14ac:dyDescent="0.25">
      <c r="A7" s="475" t="s">
        <v>408</v>
      </c>
      <c r="B7" s="475"/>
      <c r="C7" s="475"/>
      <c r="D7" s="475"/>
      <c r="E7" s="475"/>
      <c r="F7" s="475"/>
      <c r="G7" s="475"/>
      <c r="H7" s="475"/>
      <c r="I7" s="475"/>
      <c r="J7" s="475"/>
      <c r="K7" s="475"/>
      <c r="L7" s="475"/>
      <c r="M7" s="475"/>
      <c r="N7" s="475"/>
      <c r="O7" s="475"/>
      <c r="P7" s="297"/>
      <c r="R7" s="297"/>
    </row>
    <row r="8" spans="1:18" ht="30" customHeight="1" x14ac:dyDescent="0.25">
      <c r="A8" s="476" t="s">
        <v>409</v>
      </c>
      <c r="B8" s="476"/>
      <c r="C8" s="476"/>
      <c r="D8" s="476"/>
      <c r="E8" s="476"/>
      <c r="F8" s="476"/>
      <c r="G8" s="476"/>
      <c r="H8" s="476"/>
      <c r="I8" s="476"/>
      <c r="J8" s="476"/>
      <c r="K8" s="476"/>
      <c r="L8" s="476"/>
      <c r="M8" s="476"/>
      <c r="N8" s="476"/>
      <c r="O8" s="476"/>
      <c r="P8" s="297"/>
      <c r="R8" s="297"/>
    </row>
    <row r="9" spans="1:18" ht="49.5" customHeight="1" x14ac:dyDescent="0.25">
      <c r="A9" s="477" t="s">
        <v>447</v>
      </c>
      <c r="B9" s="477"/>
      <c r="C9" s="477"/>
      <c r="D9" s="477"/>
      <c r="E9" s="477"/>
      <c r="F9" s="477"/>
      <c r="G9" s="477"/>
      <c r="H9" s="477"/>
      <c r="I9" s="477"/>
      <c r="J9" s="477"/>
      <c r="K9" s="477"/>
      <c r="L9" s="477"/>
      <c r="M9" s="477"/>
      <c r="N9" s="477"/>
      <c r="O9" s="477"/>
      <c r="P9" s="297"/>
      <c r="R9" s="297"/>
    </row>
    <row r="10" spans="1:18" ht="15" customHeight="1" x14ac:dyDescent="0.25">
      <c r="A10" s="408"/>
      <c r="B10" s="408"/>
      <c r="C10" s="408"/>
      <c r="D10" s="408"/>
      <c r="E10" s="408"/>
      <c r="F10" s="408"/>
      <c r="G10" s="408"/>
      <c r="H10" s="408"/>
      <c r="I10" s="408"/>
      <c r="J10" s="408"/>
      <c r="K10" s="408"/>
      <c r="L10" s="300"/>
      <c r="M10" s="300"/>
      <c r="N10" s="300"/>
      <c r="O10" s="301"/>
      <c r="P10" s="297"/>
      <c r="R10" s="297"/>
    </row>
    <row r="11" spans="1:18" ht="30" customHeight="1" x14ac:dyDescent="0.25">
      <c r="A11" s="409"/>
      <c r="B11" s="410" t="s">
        <v>9</v>
      </c>
      <c r="C11" s="406"/>
      <c r="D11" s="407"/>
      <c r="E11" s="411"/>
      <c r="F11" s="411"/>
      <c r="G11" s="411"/>
      <c r="H11" s="411"/>
      <c r="I11" s="411"/>
      <c r="J11" s="411"/>
      <c r="K11" s="412"/>
      <c r="L11" s="300"/>
      <c r="M11" s="300"/>
      <c r="N11" s="488" t="s">
        <v>539</v>
      </c>
      <c r="O11" s="488"/>
      <c r="P11" s="297"/>
      <c r="R11" s="297"/>
    </row>
    <row r="12" spans="1:18" ht="15" customHeight="1" thickBot="1" x14ac:dyDescent="0.3">
      <c r="A12" s="413"/>
      <c r="B12" s="410"/>
      <c r="C12" s="406"/>
      <c r="D12" s="407"/>
      <c r="E12" s="411"/>
      <c r="F12" s="411"/>
      <c r="G12" s="411"/>
      <c r="H12" s="411"/>
      <c r="I12" s="411"/>
      <c r="J12" s="411"/>
      <c r="K12" s="412"/>
      <c r="L12" s="300"/>
      <c r="M12" s="300"/>
      <c r="N12" s="300"/>
      <c r="O12" s="412" t="s">
        <v>413</v>
      </c>
      <c r="P12" s="297"/>
      <c r="R12" s="297"/>
    </row>
    <row r="13" spans="1:18" s="17" customFormat="1" ht="25.5" customHeight="1" x14ac:dyDescent="0.25">
      <c r="A13" s="446" t="s">
        <v>11</v>
      </c>
      <c r="B13" s="448" t="s">
        <v>17</v>
      </c>
      <c r="C13" s="450" t="s">
        <v>25</v>
      </c>
      <c r="D13" s="479" t="s">
        <v>439</v>
      </c>
      <c r="E13" s="479" t="s">
        <v>501</v>
      </c>
      <c r="F13" s="446" t="s">
        <v>10</v>
      </c>
      <c r="G13" s="452" t="s">
        <v>12</v>
      </c>
      <c r="H13" s="478"/>
      <c r="I13" s="481" t="s">
        <v>410</v>
      </c>
      <c r="J13" s="454"/>
      <c r="K13" s="482"/>
      <c r="L13" s="481" t="s">
        <v>411</v>
      </c>
      <c r="M13" s="454"/>
      <c r="N13" s="482"/>
      <c r="O13" s="482" t="s">
        <v>0</v>
      </c>
      <c r="Q13" s="420"/>
    </row>
    <row r="14" spans="1:18" s="18" customFormat="1" ht="25.5" customHeight="1" x14ac:dyDescent="0.25">
      <c r="A14" s="447"/>
      <c r="B14" s="449"/>
      <c r="C14" s="451"/>
      <c r="D14" s="480"/>
      <c r="E14" s="480"/>
      <c r="F14" s="447"/>
      <c r="G14" s="47" t="s">
        <v>15</v>
      </c>
      <c r="H14" s="384" t="s">
        <v>16</v>
      </c>
      <c r="I14" s="302" t="s">
        <v>13</v>
      </c>
      <c r="J14" s="36" t="s">
        <v>14</v>
      </c>
      <c r="K14" s="303" t="s">
        <v>6</v>
      </c>
      <c r="L14" s="302" t="s">
        <v>13</v>
      </c>
      <c r="M14" s="36" t="s">
        <v>14</v>
      </c>
      <c r="N14" s="303" t="s">
        <v>6</v>
      </c>
      <c r="O14" s="483"/>
      <c r="Q14" s="420"/>
    </row>
    <row r="15" spans="1:18" s="311" customFormat="1" ht="18" customHeight="1" thickBot="1" x14ac:dyDescent="0.3">
      <c r="A15" s="304">
        <v>1</v>
      </c>
      <c r="B15" s="305">
        <v>2</v>
      </c>
      <c r="C15" s="306">
        <v>3</v>
      </c>
      <c r="D15" s="304"/>
      <c r="E15" s="307"/>
      <c r="F15" s="304">
        <v>4</v>
      </c>
      <c r="G15" s="309">
        <v>5</v>
      </c>
      <c r="H15" s="306">
        <v>6</v>
      </c>
      <c r="I15" s="304">
        <v>7</v>
      </c>
      <c r="J15" s="309">
        <v>8</v>
      </c>
      <c r="K15" s="310">
        <v>9</v>
      </c>
      <c r="L15" s="304">
        <v>10</v>
      </c>
      <c r="M15" s="309">
        <v>11</v>
      </c>
      <c r="N15" s="310">
        <v>12</v>
      </c>
      <c r="O15" s="308">
        <v>13</v>
      </c>
      <c r="Q15" s="418"/>
    </row>
    <row r="16" spans="1:18" s="311" customFormat="1" ht="39.950000000000003" customHeight="1" x14ac:dyDescent="0.25">
      <c r="A16" s="312" t="s">
        <v>211</v>
      </c>
      <c r="B16" s="313"/>
      <c r="C16" s="314" t="s">
        <v>439</v>
      </c>
      <c r="D16" s="315"/>
      <c r="E16" s="315"/>
      <c r="F16" s="316">
        <f>F17+F32+F51+F69+F86+F112</f>
        <v>715</v>
      </c>
      <c r="G16" s="317"/>
      <c r="H16" s="385">
        <f>H17+H32+H51+H69+H86+H112</f>
        <v>1787.32</v>
      </c>
      <c r="I16" s="318"/>
      <c r="J16" s="317"/>
      <c r="K16" s="389"/>
      <c r="L16" s="319">
        <f>L17+L32+L51+L69+L86+L112</f>
        <v>0</v>
      </c>
      <c r="M16" s="320">
        <f>M17+M32+M51+M69+M86+M112</f>
        <v>0</v>
      </c>
      <c r="N16" s="321">
        <f>L16+M16</f>
        <v>0</v>
      </c>
      <c r="O16" s="322"/>
      <c r="Q16" s="418"/>
    </row>
    <row r="17" spans="1:17" s="311" customFormat="1" ht="39.950000000000003" customHeight="1" x14ac:dyDescent="0.25">
      <c r="A17" s="323" t="s">
        <v>212</v>
      </c>
      <c r="B17" s="324"/>
      <c r="C17" s="325" t="s">
        <v>450</v>
      </c>
      <c r="D17" s="326"/>
      <c r="E17" s="326"/>
      <c r="F17" s="327">
        <f>SUM(F18:F31)</f>
        <v>62</v>
      </c>
      <c r="G17" s="328"/>
      <c r="H17" s="386">
        <f>SUM(H18:H31)</f>
        <v>163.5</v>
      </c>
      <c r="I17" s="329"/>
      <c r="J17" s="328"/>
      <c r="K17" s="390"/>
      <c r="L17" s="330">
        <f>L18+L24</f>
        <v>0</v>
      </c>
      <c r="M17" s="331">
        <f>M18+M24</f>
        <v>0</v>
      </c>
      <c r="N17" s="332">
        <f>L17+M17</f>
        <v>0</v>
      </c>
      <c r="O17" s="333"/>
      <c r="Q17" s="418"/>
    </row>
    <row r="18" spans="1:17" s="311" customFormat="1" ht="39.950000000000003" customHeight="1" outlineLevel="1" x14ac:dyDescent="0.25">
      <c r="A18" s="334" t="s">
        <v>213</v>
      </c>
      <c r="B18" s="335"/>
      <c r="C18" s="336" t="s">
        <v>7</v>
      </c>
      <c r="D18" s="337"/>
      <c r="E18" s="337"/>
      <c r="F18" s="338"/>
      <c r="G18" s="339"/>
      <c r="H18" s="387"/>
      <c r="I18" s="340"/>
      <c r="J18" s="341"/>
      <c r="K18" s="391"/>
      <c r="L18" s="342">
        <f>SUM(L19:L23)</f>
        <v>0</v>
      </c>
      <c r="M18" s="343">
        <f>SUM(M19:M23)</f>
        <v>0</v>
      </c>
      <c r="N18" s="344">
        <f>L18+M18</f>
        <v>0</v>
      </c>
      <c r="O18" s="345"/>
      <c r="Q18" s="418"/>
    </row>
    <row r="19" spans="1:17" s="311" customFormat="1" ht="39.950000000000003" customHeight="1" outlineLevel="2" x14ac:dyDescent="0.25">
      <c r="A19" s="346" t="s">
        <v>234</v>
      </c>
      <c r="B19" s="347"/>
      <c r="C19" s="348" t="s">
        <v>1</v>
      </c>
      <c r="D19" s="349"/>
      <c r="E19" s="349"/>
      <c r="F19" s="350"/>
      <c r="G19" s="351"/>
      <c r="H19" s="388"/>
      <c r="I19" s="353"/>
      <c r="J19" s="354"/>
      <c r="K19" s="356"/>
      <c r="L19" s="355"/>
      <c r="M19" s="354"/>
      <c r="N19" s="356"/>
      <c r="O19" s="357"/>
      <c r="Q19" s="418"/>
    </row>
    <row r="20" spans="1:17" s="311" customFormat="1" ht="219.75" outlineLevel="3" x14ac:dyDescent="0.25">
      <c r="A20" s="38" t="s">
        <v>235</v>
      </c>
      <c r="B20" s="39"/>
      <c r="C20" s="393" t="s">
        <v>456</v>
      </c>
      <c r="D20" s="359">
        <f>1</f>
        <v>1</v>
      </c>
      <c r="E20" s="359" t="s">
        <v>407</v>
      </c>
      <c r="F20" s="290">
        <f t="shared" ref="F20:F23" si="0">SUM(D20:E20)</f>
        <v>1</v>
      </c>
      <c r="G20" s="19">
        <f>1.1*2.1</f>
        <v>2.31</v>
      </c>
      <c r="H20" s="126">
        <f t="shared" ref="H20:H23" si="1">G20*F20</f>
        <v>2.31</v>
      </c>
      <c r="I20" s="392"/>
      <c r="J20" s="9"/>
      <c r="K20" s="106">
        <f t="shared" ref="K20" si="2">I20+J20</f>
        <v>0</v>
      </c>
      <c r="L20" s="358">
        <f t="shared" ref="L20" si="3">F20*I20</f>
        <v>0</v>
      </c>
      <c r="M20" s="19">
        <f t="shared" ref="M20" si="4">F20*J20</f>
        <v>0</v>
      </c>
      <c r="N20" s="106">
        <f t="shared" ref="N20" si="5">L20+M20</f>
        <v>0</v>
      </c>
      <c r="O20" s="423" t="s">
        <v>502</v>
      </c>
      <c r="Q20" s="418"/>
    </row>
    <row r="21" spans="1:17" s="311" customFormat="1" ht="39.950000000000003" customHeight="1" outlineLevel="2" x14ac:dyDescent="0.25">
      <c r="A21" s="346" t="s">
        <v>241</v>
      </c>
      <c r="B21" s="347"/>
      <c r="C21" s="348" t="s">
        <v>19</v>
      </c>
      <c r="D21" s="349"/>
      <c r="E21" s="349"/>
      <c r="F21" s="360"/>
      <c r="G21" s="361"/>
      <c r="H21" s="363"/>
      <c r="I21" s="360"/>
      <c r="J21" s="361"/>
      <c r="K21" s="362"/>
      <c r="L21" s="360"/>
      <c r="M21" s="361"/>
      <c r="N21" s="352"/>
      <c r="O21" s="364"/>
      <c r="Q21" s="418"/>
    </row>
    <row r="22" spans="1:17" s="311" customFormat="1" ht="234" outlineLevel="3" x14ac:dyDescent="0.25">
      <c r="A22" s="38" t="s">
        <v>242</v>
      </c>
      <c r="B22" s="39"/>
      <c r="C22" s="393" t="s">
        <v>457</v>
      </c>
      <c r="D22" s="359">
        <f>1</f>
        <v>1</v>
      </c>
      <c r="E22" s="359" t="s">
        <v>407</v>
      </c>
      <c r="F22" s="290">
        <f t="shared" si="0"/>
        <v>1</v>
      </c>
      <c r="G22" s="19">
        <f>1.35*2.1</f>
        <v>2.84</v>
      </c>
      <c r="H22" s="126">
        <f t="shared" si="1"/>
        <v>2.84</v>
      </c>
      <c r="I22" s="392"/>
      <c r="J22" s="9"/>
      <c r="K22" s="106">
        <f t="shared" ref="K22:K23" si="6">I22+J22</f>
        <v>0</v>
      </c>
      <c r="L22" s="358">
        <f t="shared" ref="L22:L23" si="7">F22*I22</f>
        <v>0</v>
      </c>
      <c r="M22" s="19">
        <f t="shared" ref="M22:M23" si="8">F22*J22</f>
        <v>0</v>
      </c>
      <c r="N22" s="106">
        <f t="shared" ref="N22:N23" si="9">L22+M22</f>
        <v>0</v>
      </c>
      <c r="O22" s="424" t="s">
        <v>507</v>
      </c>
      <c r="Q22" s="418"/>
    </row>
    <row r="23" spans="1:17" s="311" customFormat="1" ht="233.25" outlineLevel="3" x14ac:dyDescent="0.25">
      <c r="A23" s="38" t="s">
        <v>243</v>
      </c>
      <c r="B23" s="39"/>
      <c r="C23" s="393" t="s">
        <v>458</v>
      </c>
      <c r="D23" s="359">
        <f>1</f>
        <v>1</v>
      </c>
      <c r="E23" s="359" t="s">
        <v>407</v>
      </c>
      <c r="F23" s="290">
        <f t="shared" si="0"/>
        <v>1</v>
      </c>
      <c r="G23" s="19">
        <f>1.05*1.6</f>
        <v>1.68</v>
      </c>
      <c r="H23" s="126">
        <f t="shared" si="1"/>
        <v>1.68</v>
      </c>
      <c r="I23" s="392"/>
      <c r="J23" s="9"/>
      <c r="K23" s="106">
        <f t="shared" si="6"/>
        <v>0</v>
      </c>
      <c r="L23" s="358">
        <f t="shared" si="7"/>
        <v>0</v>
      </c>
      <c r="M23" s="19">
        <f t="shared" si="8"/>
        <v>0</v>
      </c>
      <c r="N23" s="106">
        <f t="shared" si="9"/>
        <v>0</v>
      </c>
      <c r="O23" s="423" t="s">
        <v>503</v>
      </c>
      <c r="Q23" s="418"/>
    </row>
    <row r="24" spans="1:17" s="311" customFormat="1" ht="39.950000000000003" customHeight="1" outlineLevel="1" x14ac:dyDescent="0.25">
      <c r="A24" s="334" t="s">
        <v>215</v>
      </c>
      <c r="B24" s="335"/>
      <c r="C24" s="336" t="s">
        <v>8</v>
      </c>
      <c r="D24" s="337"/>
      <c r="E24" s="337"/>
      <c r="F24" s="338"/>
      <c r="G24" s="339"/>
      <c r="H24" s="387"/>
      <c r="I24" s="340"/>
      <c r="J24" s="341"/>
      <c r="K24" s="391"/>
      <c r="L24" s="342">
        <f>SUM(L25:L31)</f>
        <v>0</v>
      </c>
      <c r="M24" s="343">
        <f>SUM(M25:M31)</f>
        <v>0</v>
      </c>
      <c r="N24" s="344">
        <f>L24+M24</f>
        <v>0</v>
      </c>
      <c r="O24" s="345"/>
      <c r="Q24" s="418"/>
    </row>
    <row r="25" spans="1:17" s="311" customFormat="1" ht="39.950000000000003" customHeight="1" outlineLevel="2" x14ac:dyDescent="0.25">
      <c r="A25" s="346" t="s">
        <v>250</v>
      </c>
      <c r="B25" s="347"/>
      <c r="C25" s="348" t="s">
        <v>158</v>
      </c>
      <c r="D25" s="349"/>
      <c r="E25" s="349"/>
      <c r="F25" s="360"/>
      <c r="G25" s="361"/>
      <c r="H25" s="363"/>
      <c r="I25" s="360"/>
      <c r="J25" s="361"/>
      <c r="K25" s="362"/>
      <c r="L25" s="360"/>
      <c r="M25" s="361"/>
      <c r="N25" s="352"/>
      <c r="O25" s="364"/>
      <c r="Q25" s="418"/>
    </row>
    <row r="26" spans="1:17" s="311" customFormat="1" ht="219" outlineLevel="3" x14ac:dyDescent="0.25">
      <c r="A26" s="38" t="s">
        <v>251</v>
      </c>
      <c r="B26" s="39"/>
      <c r="C26" s="393" t="s">
        <v>459</v>
      </c>
      <c r="D26" s="359">
        <f>30</f>
        <v>30</v>
      </c>
      <c r="E26" s="359" t="s">
        <v>407</v>
      </c>
      <c r="F26" s="290">
        <f t="shared" ref="F26:F31" si="10">SUM(D26:E26)</f>
        <v>30</v>
      </c>
      <c r="G26" s="19">
        <f>1.25*2.1</f>
        <v>2.63</v>
      </c>
      <c r="H26" s="126">
        <f t="shared" ref="H26" si="11">G26*F26</f>
        <v>78.900000000000006</v>
      </c>
      <c r="I26" s="392"/>
      <c r="J26" s="9"/>
      <c r="K26" s="106">
        <f t="shared" ref="K26" si="12">I26+J26</f>
        <v>0</v>
      </c>
      <c r="L26" s="358">
        <f t="shared" ref="L26" si="13">F26*I26</f>
        <v>0</v>
      </c>
      <c r="M26" s="19">
        <f t="shared" ref="M26" si="14">F26*J26</f>
        <v>0</v>
      </c>
      <c r="N26" s="106">
        <f t="shared" ref="N26" si="15">L26+M26</f>
        <v>0</v>
      </c>
      <c r="O26" s="423" t="s">
        <v>504</v>
      </c>
      <c r="Q26" s="418"/>
    </row>
    <row r="27" spans="1:17" s="311" customFormat="1" ht="39.950000000000003" customHeight="1" outlineLevel="2" x14ac:dyDescent="0.25">
      <c r="A27" s="346" t="s">
        <v>255</v>
      </c>
      <c r="B27" s="347"/>
      <c r="C27" s="348" t="s">
        <v>412</v>
      </c>
      <c r="D27" s="349"/>
      <c r="E27" s="349"/>
      <c r="F27" s="360"/>
      <c r="G27" s="361"/>
      <c r="H27" s="363"/>
      <c r="I27" s="360"/>
      <c r="J27" s="361"/>
      <c r="K27" s="362"/>
      <c r="L27" s="360"/>
      <c r="M27" s="361"/>
      <c r="N27" s="352"/>
      <c r="O27" s="364"/>
      <c r="Q27" s="418"/>
    </row>
    <row r="28" spans="1:17" s="311" customFormat="1" ht="219" outlineLevel="3" x14ac:dyDescent="0.25">
      <c r="A28" s="38" t="s">
        <v>256</v>
      </c>
      <c r="B28" s="39"/>
      <c r="C28" s="393" t="s">
        <v>460</v>
      </c>
      <c r="D28" s="359">
        <f>1</f>
        <v>1</v>
      </c>
      <c r="E28" s="359" t="s">
        <v>407</v>
      </c>
      <c r="F28" s="290">
        <f t="shared" si="10"/>
        <v>1</v>
      </c>
      <c r="G28" s="19">
        <f>1.3*2.1</f>
        <v>2.73</v>
      </c>
      <c r="H28" s="126">
        <f t="shared" ref="H28" si="16">G28*F28</f>
        <v>2.73</v>
      </c>
      <c r="I28" s="392"/>
      <c r="J28" s="9"/>
      <c r="K28" s="106">
        <f t="shared" ref="K28" si="17">I28+J28</f>
        <v>0</v>
      </c>
      <c r="L28" s="358">
        <f t="shared" ref="L28" si="18">F28*I28</f>
        <v>0</v>
      </c>
      <c r="M28" s="19">
        <f t="shared" ref="M28" si="19">F28*J28</f>
        <v>0</v>
      </c>
      <c r="N28" s="106">
        <f t="shared" ref="N28" si="20">L28+M28</f>
        <v>0</v>
      </c>
      <c r="O28" s="423" t="s">
        <v>505</v>
      </c>
      <c r="Q28" s="418"/>
    </row>
    <row r="29" spans="1:17" s="311" customFormat="1" ht="39.950000000000003" customHeight="1" outlineLevel="2" x14ac:dyDescent="0.25">
      <c r="A29" s="346" t="s">
        <v>264</v>
      </c>
      <c r="B29" s="347"/>
      <c r="C29" s="348" t="s">
        <v>440</v>
      </c>
      <c r="D29" s="349"/>
      <c r="E29" s="349"/>
      <c r="F29" s="360"/>
      <c r="G29" s="361"/>
      <c r="H29" s="363"/>
      <c r="I29" s="360"/>
      <c r="J29" s="361"/>
      <c r="K29" s="362"/>
      <c r="L29" s="360"/>
      <c r="M29" s="361"/>
      <c r="N29" s="352"/>
      <c r="O29" s="364"/>
      <c r="Q29" s="418"/>
    </row>
    <row r="30" spans="1:17" s="311" customFormat="1" ht="248.25" outlineLevel="3" x14ac:dyDescent="0.25">
      <c r="A30" s="38" t="s">
        <v>265</v>
      </c>
      <c r="B30" s="39"/>
      <c r="C30" s="393" t="s">
        <v>464</v>
      </c>
      <c r="D30" s="359">
        <f>14</f>
        <v>14</v>
      </c>
      <c r="E30" s="359" t="s">
        <v>407</v>
      </c>
      <c r="F30" s="290">
        <f t="shared" si="10"/>
        <v>14</v>
      </c>
      <c r="G30" s="19">
        <f>1.4*2.1</f>
        <v>2.94</v>
      </c>
      <c r="H30" s="126">
        <f t="shared" ref="H30:H31" si="21">G30*F30</f>
        <v>41.16</v>
      </c>
      <c r="I30" s="392"/>
      <c r="J30" s="9"/>
      <c r="K30" s="106">
        <f t="shared" ref="K30:K31" si="22">I30+J30</f>
        <v>0</v>
      </c>
      <c r="L30" s="358">
        <f t="shared" ref="L30:L31" si="23">F30*I30</f>
        <v>0</v>
      </c>
      <c r="M30" s="19">
        <f t="shared" ref="M30:M31" si="24">F30*J30</f>
        <v>0</v>
      </c>
      <c r="N30" s="106">
        <f t="shared" ref="N30:N31" si="25">L30+M30</f>
        <v>0</v>
      </c>
      <c r="O30" s="415" t="s">
        <v>506</v>
      </c>
      <c r="Q30" s="418"/>
    </row>
    <row r="31" spans="1:17" s="311" customFormat="1" ht="248.25" outlineLevel="3" x14ac:dyDescent="0.25">
      <c r="A31" s="38" t="s">
        <v>338</v>
      </c>
      <c r="B31" s="39"/>
      <c r="C31" s="393" t="s">
        <v>461</v>
      </c>
      <c r="D31" s="359">
        <f>14</f>
        <v>14</v>
      </c>
      <c r="E31" s="359" t="s">
        <v>407</v>
      </c>
      <c r="F31" s="290">
        <f t="shared" si="10"/>
        <v>14</v>
      </c>
      <c r="G31" s="19">
        <f>1.15*2.1</f>
        <v>2.42</v>
      </c>
      <c r="H31" s="126">
        <f t="shared" si="21"/>
        <v>33.880000000000003</v>
      </c>
      <c r="I31" s="392"/>
      <c r="J31" s="9"/>
      <c r="K31" s="106">
        <f t="shared" si="22"/>
        <v>0</v>
      </c>
      <c r="L31" s="358">
        <f t="shared" si="23"/>
        <v>0</v>
      </c>
      <c r="M31" s="19">
        <f t="shared" si="24"/>
        <v>0</v>
      </c>
      <c r="N31" s="106">
        <f t="shared" si="25"/>
        <v>0</v>
      </c>
      <c r="O31" s="415" t="s">
        <v>442</v>
      </c>
      <c r="Q31" s="418"/>
    </row>
    <row r="32" spans="1:17" s="311" customFormat="1" ht="39.950000000000003" customHeight="1" x14ac:dyDescent="0.25">
      <c r="A32" s="323" t="s">
        <v>214</v>
      </c>
      <c r="B32" s="324"/>
      <c r="C32" s="325" t="s">
        <v>451</v>
      </c>
      <c r="D32" s="326"/>
      <c r="E32" s="326"/>
      <c r="F32" s="327">
        <f>SUM(F33:F50)</f>
        <v>30</v>
      </c>
      <c r="G32" s="328"/>
      <c r="H32" s="386">
        <f>SUM(H33:H50)</f>
        <v>82.38</v>
      </c>
      <c r="I32" s="329"/>
      <c r="J32" s="328"/>
      <c r="K32" s="390"/>
      <c r="L32" s="330">
        <f>L33+L42</f>
        <v>0</v>
      </c>
      <c r="M32" s="331">
        <f>M33+M42</f>
        <v>0</v>
      </c>
      <c r="N32" s="332">
        <f>L32+M32</f>
        <v>0</v>
      </c>
      <c r="O32" s="333"/>
      <c r="Q32" s="418"/>
    </row>
    <row r="33" spans="1:17" s="311" customFormat="1" ht="39.950000000000003" customHeight="1" outlineLevel="1" x14ac:dyDescent="0.25">
      <c r="A33" s="334" t="s">
        <v>216</v>
      </c>
      <c r="B33" s="335"/>
      <c r="C33" s="336" t="s">
        <v>7</v>
      </c>
      <c r="D33" s="337"/>
      <c r="E33" s="337"/>
      <c r="F33" s="338"/>
      <c r="G33" s="339"/>
      <c r="H33" s="387"/>
      <c r="I33" s="340"/>
      <c r="J33" s="341"/>
      <c r="K33" s="391"/>
      <c r="L33" s="342">
        <f>SUM(L34:L41)</f>
        <v>0</v>
      </c>
      <c r="M33" s="343">
        <f>SUM(M34:M41)</f>
        <v>0</v>
      </c>
      <c r="N33" s="344">
        <f>L33+M33</f>
        <v>0</v>
      </c>
      <c r="O33" s="345"/>
      <c r="Q33" s="418"/>
    </row>
    <row r="34" spans="1:17" s="311" customFormat="1" ht="39.950000000000003" customHeight="1" outlineLevel="2" x14ac:dyDescent="0.25">
      <c r="A34" s="346" t="s">
        <v>275</v>
      </c>
      <c r="B34" s="347"/>
      <c r="C34" s="348" t="s">
        <v>19</v>
      </c>
      <c r="D34" s="349"/>
      <c r="E34" s="349"/>
      <c r="F34" s="360"/>
      <c r="G34" s="361"/>
      <c r="H34" s="363"/>
      <c r="I34" s="360"/>
      <c r="J34" s="361"/>
      <c r="K34" s="362"/>
      <c r="L34" s="360"/>
      <c r="M34" s="361"/>
      <c r="N34" s="352"/>
      <c r="O34" s="364"/>
      <c r="Q34" s="418"/>
    </row>
    <row r="35" spans="1:17" s="311" customFormat="1" ht="120" customHeight="1" outlineLevel="3" x14ac:dyDescent="0.25">
      <c r="A35" s="38" t="s">
        <v>276</v>
      </c>
      <c r="B35" s="39"/>
      <c r="C35" s="393" t="s">
        <v>457</v>
      </c>
      <c r="D35" s="359">
        <f>1</f>
        <v>1</v>
      </c>
      <c r="E35" s="359" t="s">
        <v>407</v>
      </c>
      <c r="F35" s="290">
        <f t="shared" ref="F35:F36" si="26">SUM(D35:E35)</f>
        <v>1</v>
      </c>
      <c r="G35" s="19">
        <f>1.35*2.1</f>
        <v>2.84</v>
      </c>
      <c r="H35" s="126">
        <f t="shared" ref="H35:H36" si="27">G35*F35</f>
        <v>2.84</v>
      </c>
      <c r="I35" s="392"/>
      <c r="J35" s="9"/>
      <c r="K35" s="106">
        <f t="shared" ref="K35:K36" si="28">I35+J35</f>
        <v>0</v>
      </c>
      <c r="L35" s="358">
        <f t="shared" ref="L35:L36" si="29">F35*I35</f>
        <v>0</v>
      </c>
      <c r="M35" s="19">
        <f t="shared" ref="M35:M36" si="30">F35*J35</f>
        <v>0</v>
      </c>
      <c r="N35" s="106">
        <f t="shared" ref="N35:N36" si="31">L35+M35</f>
        <v>0</v>
      </c>
      <c r="O35" s="473" t="s">
        <v>507</v>
      </c>
      <c r="Q35" s="418"/>
    </row>
    <row r="36" spans="1:17" s="311" customFormat="1" ht="120" customHeight="1" outlineLevel="3" x14ac:dyDescent="0.25">
      <c r="A36" s="38" t="s">
        <v>277</v>
      </c>
      <c r="B36" s="39"/>
      <c r="C36" s="393" t="s">
        <v>462</v>
      </c>
      <c r="D36" s="359">
        <f>1</f>
        <v>1</v>
      </c>
      <c r="E36" s="359" t="s">
        <v>407</v>
      </c>
      <c r="F36" s="290">
        <f t="shared" si="26"/>
        <v>1</v>
      </c>
      <c r="G36" s="19">
        <f>1.35*2.1</f>
        <v>2.84</v>
      </c>
      <c r="H36" s="126">
        <f t="shared" si="27"/>
        <v>2.84</v>
      </c>
      <c r="I36" s="392"/>
      <c r="J36" s="9"/>
      <c r="K36" s="106">
        <f t="shared" si="28"/>
        <v>0</v>
      </c>
      <c r="L36" s="358">
        <f t="shared" si="29"/>
        <v>0</v>
      </c>
      <c r="M36" s="19">
        <f t="shared" si="30"/>
        <v>0</v>
      </c>
      <c r="N36" s="106">
        <f t="shared" si="31"/>
        <v>0</v>
      </c>
      <c r="O36" s="474"/>
      <c r="Q36" s="418"/>
    </row>
    <row r="37" spans="1:17" s="311" customFormat="1" ht="39.950000000000003" customHeight="1" outlineLevel="2" x14ac:dyDescent="0.25">
      <c r="A37" s="346" t="s">
        <v>281</v>
      </c>
      <c r="B37" s="347"/>
      <c r="C37" s="348" t="s">
        <v>440</v>
      </c>
      <c r="D37" s="349"/>
      <c r="E37" s="349"/>
      <c r="F37" s="360"/>
      <c r="G37" s="361"/>
      <c r="H37" s="363"/>
      <c r="I37" s="360"/>
      <c r="J37" s="361"/>
      <c r="K37" s="362"/>
      <c r="L37" s="360"/>
      <c r="M37" s="361"/>
      <c r="N37" s="352"/>
      <c r="O37" s="364"/>
      <c r="Q37" s="418"/>
    </row>
    <row r="38" spans="1:17" s="311" customFormat="1" ht="69.95" customHeight="1" outlineLevel="3" x14ac:dyDescent="0.25">
      <c r="A38" s="38" t="s">
        <v>282</v>
      </c>
      <c r="B38" s="39"/>
      <c r="C38" s="393" t="s">
        <v>541</v>
      </c>
      <c r="D38" s="359">
        <f>1</f>
        <v>1</v>
      </c>
      <c r="E38" s="359" t="s">
        <v>407</v>
      </c>
      <c r="F38" s="290">
        <f t="shared" ref="F38:F41" si="32">SUM(D38:E38)</f>
        <v>1</v>
      </c>
      <c r="G38" s="19">
        <f>1.3*2.1</f>
        <v>2.73</v>
      </c>
      <c r="H38" s="126">
        <f t="shared" ref="H38:H41" si="33">G38*F38</f>
        <v>2.73</v>
      </c>
      <c r="I38" s="392"/>
      <c r="J38" s="9"/>
      <c r="K38" s="106">
        <f t="shared" ref="K38:K41" si="34">I38+J38</f>
        <v>0</v>
      </c>
      <c r="L38" s="358">
        <f t="shared" ref="L38:L41" si="35">F38*I38</f>
        <v>0</v>
      </c>
      <c r="M38" s="19">
        <f t="shared" ref="M38:M41" si="36">F38*J38</f>
        <v>0</v>
      </c>
      <c r="N38" s="106">
        <f t="shared" ref="N38:N41" si="37">L38+M38</f>
        <v>0</v>
      </c>
      <c r="O38" s="473" t="s">
        <v>543</v>
      </c>
      <c r="Q38" s="418"/>
    </row>
    <row r="39" spans="1:17" s="311" customFormat="1" ht="69.95" customHeight="1" outlineLevel="3" x14ac:dyDescent="0.25">
      <c r="A39" s="38" t="s">
        <v>283</v>
      </c>
      <c r="B39" s="39"/>
      <c r="C39" s="393" t="s">
        <v>542</v>
      </c>
      <c r="D39" s="359">
        <f>1</f>
        <v>1</v>
      </c>
      <c r="E39" s="359" t="s">
        <v>407</v>
      </c>
      <c r="F39" s="290">
        <f t="shared" si="32"/>
        <v>1</v>
      </c>
      <c r="G39" s="19">
        <f>1.3*2.1</f>
        <v>2.73</v>
      </c>
      <c r="H39" s="126">
        <f t="shared" si="33"/>
        <v>2.73</v>
      </c>
      <c r="I39" s="392"/>
      <c r="J39" s="9"/>
      <c r="K39" s="106">
        <f t="shared" si="34"/>
        <v>0</v>
      </c>
      <c r="L39" s="358">
        <f t="shared" si="35"/>
        <v>0</v>
      </c>
      <c r="M39" s="19">
        <f t="shared" si="36"/>
        <v>0</v>
      </c>
      <c r="N39" s="106">
        <f t="shared" si="37"/>
        <v>0</v>
      </c>
      <c r="O39" s="490"/>
      <c r="Q39" s="418"/>
    </row>
    <row r="40" spans="1:17" s="311" customFormat="1" ht="69.95" customHeight="1" outlineLevel="3" x14ac:dyDescent="0.25">
      <c r="A40" s="38" t="s">
        <v>284</v>
      </c>
      <c r="B40" s="39"/>
      <c r="C40" s="393" t="s">
        <v>544</v>
      </c>
      <c r="D40" s="359">
        <f>1</f>
        <v>1</v>
      </c>
      <c r="E40" s="359" t="s">
        <v>407</v>
      </c>
      <c r="F40" s="290">
        <f t="shared" si="32"/>
        <v>1</v>
      </c>
      <c r="G40" s="19">
        <f>1.15*2.1</f>
        <v>2.42</v>
      </c>
      <c r="H40" s="126">
        <f t="shared" si="33"/>
        <v>2.42</v>
      </c>
      <c r="I40" s="392"/>
      <c r="J40" s="9"/>
      <c r="K40" s="106">
        <f t="shared" si="34"/>
        <v>0</v>
      </c>
      <c r="L40" s="358">
        <f t="shared" si="35"/>
        <v>0</v>
      </c>
      <c r="M40" s="19">
        <f t="shared" si="36"/>
        <v>0</v>
      </c>
      <c r="N40" s="106">
        <f t="shared" si="37"/>
        <v>0</v>
      </c>
      <c r="O40" s="490"/>
      <c r="Q40" s="418"/>
    </row>
    <row r="41" spans="1:17" s="311" customFormat="1" ht="69.95" customHeight="1" outlineLevel="3" x14ac:dyDescent="0.25">
      <c r="A41" s="38" t="s">
        <v>340</v>
      </c>
      <c r="B41" s="39"/>
      <c r="C41" s="393" t="s">
        <v>545</v>
      </c>
      <c r="D41" s="359">
        <f>1</f>
        <v>1</v>
      </c>
      <c r="E41" s="359" t="s">
        <v>407</v>
      </c>
      <c r="F41" s="290">
        <f t="shared" si="32"/>
        <v>1</v>
      </c>
      <c r="G41" s="19">
        <f>1.15*2.1</f>
        <v>2.42</v>
      </c>
      <c r="H41" s="126">
        <f t="shared" si="33"/>
        <v>2.42</v>
      </c>
      <c r="I41" s="392"/>
      <c r="J41" s="9"/>
      <c r="K41" s="106">
        <f t="shared" si="34"/>
        <v>0</v>
      </c>
      <c r="L41" s="358">
        <f t="shared" si="35"/>
        <v>0</v>
      </c>
      <c r="M41" s="19">
        <f t="shared" si="36"/>
        <v>0</v>
      </c>
      <c r="N41" s="106">
        <f t="shared" si="37"/>
        <v>0</v>
      </c>
      <c r="O41" s="474"/>
      <c r="Q41" s="418"/>
    </row>
    <row r="42" spans="1:17" s="311" customFormat="1" ht="39.950000000000003" customHeight="1" outlineLevel="1" x14ac:dyDescent="0.25">
      <c r="A42" s="334" t="s">
        <v>217</v>
      </c>
      <c r="B42" s="335"/>
      <c r="C42" s="336" t="s">
        <v>8</v>
      </c>
      <c r="D42" s="337"/>
      <c r="E42" s="337"/>
      <c r="F42" s="338"/>
      <c r="G42" s="339"/>
      <c r="H42" s="387"/>
      <c r="I42" s="340"/>
      <c r="J42" s="341"/>
      <c r="K42" s="391"/>
      <c r="L42" s="342">
        <f>SUM(L43:L50)</f>
        <v>0</v>
      </c>
      <c r="M42" s="343">
        <f>SUM(M43:M50)</f>
        <v>0</v>
      </c>
      <c r="N42" s="344">
        <f>L42+M42</f>
        <v>0</v>
      </c>
      <c r="O42" s="345"/>
      <c r="Q42" s="418"/>
    </row>
    <row r="43" spans="1:17" s="311" customFormat="1" ht="39.950000000000003" customHeight="1" outlineLevel="2" x14ac:dyDescent="0.25">
      <c r="A43" s="346" t="s">
        <v>289</v>
      </c>
      <c r="B43" s="347"/>
      <c r="C43" s="348" t="s">
        <v>440</v>
      </c>
      <c r="D43" s="349"/>
      <c r="E43" s="349"/>
      <c r="F43" s="360"/>
      <c r="G43" s="361"/>
      <c r="H43" s="363"/>
      <c r="I43" s="360"/>
      <c r="J43" s="361"/>
      <c r="K43" s="362"/>
      <c r="L43" s="360"/>
      <c r="M43" s="361"/>
      <c r="N43" s="352"/>
      <c r="O43" s="364"/>
      <c r="Q43" s="418"/>
    </row>
    <row r="44" spans="1:17" s="311" customFormat="1" ht="69.95" customHeight="1" outlineLevel="3" x14ac:dyDescent="0.25">
      <c r="A44" s="38" t="s">
        <v>290</v>
      </c>
      <c r="B44" s="39"/>
      <c r="C44" s="393" t="s">
        <v>464</v>
      </c>
      <c r="D44" s="359">
        <f>7</f>
        <v>7</v>
      </c>
      <c r="E44" s="359" t="s">
        <v>407</v>
      </c>
      <c r="F44" s="290">
        <f t="shared" ref="F44:F50" si="38">SUM(D44:E44)</f>
        <v>7</v>
      </c>
      <c r="G44" s="19">
        <f>1.4*2.1</f>
        <v>2.94</v>
      </c>
      <c r="H44" s="126">
        <f t="shared" ref="H44:H50" si="39">G44*F44</f>
        <v>20.58</v>
      </c>
      <c r="I44" s="392"/>
      <c r="J44" s="9"/>
      <c r="K44" s="106">
        <f t="shared" ref="K44:K50" si="40">I44+J44</f>
        <v>0</v>
      </c>
      <c r="L44" s="358">
        <f t="shared" ref="L44:L50" si="41">F44*I44</f>
        <v>0</v>
      </c>
      <c r="M44" s="19">
        <f t="shared" ref="M44:M50" si="42">F44*J44</f>
        <v>0</v>
      </c>
      <c r="N44" s="106">
        <f t="shared" ref="N44:N50" si="43">L44+M44</f>
        <v>0</v>
      </c>
      <c r="O44" s="486" t="s">
        <v>506</v>
      </c>
      <c r="Q44" s="418"/>
    </row>
    <row r="45" spans="1:17" s="311" customFormat="1" ht="69.95" customHeight="1" outlineLevel="3" x14ac:dyDescent="0.25">
      <c r="A45" s="38" t="s">
        <v>291</v>
      </c>
      <c r="B45" s="39"/>
      <c r="C45" s="393" t="s">
        <v>465</v>
      </c>
      <c r="D45" s="359">
        <f>1</f>
        <v>1</v>
      </c>
      <c r="E45" s="359" t="s">
        <v>407</v>
      </c>
      <c r="F45" s="290">
        <f t="shared" si="38"/>
        <v>1</v>
      </c>
      <c r="G45" s="19">
        <f>1.4*2.1</f>
        <v>2.94</v>
      </c>
      <c r="H45" s="126">
        <f t="shared" si="39"/>
        <v>2.94</v>
      </c>
      <c r="I45" s="392"/>
      <c r="J45" s="9"/>
      <c r="K45" s="106">
        <f t="shared" si="40"/>
        <v>0</v>
      </c>
      <c r="L45" s="358">
        <f t="shared" si="41"/>
        <v>0</v>
      </c>
      <c r="M45" s="19">
        <f t="shared" si="42"/>
        <v>0</v>
      </c>
      <c r="N45" s="106">
        <f t="shared" si="43"/>
        <v>0</v>
      </c>
      <c r="O45" s="489"/>
      <c r="Q45" s="418"/>
    </row>
    <row r="46" spans="1:17" s="311" customFormat="1" ht="69.95" customHeight="1" outlineLevel="3" x14ac:dyDescent="0.25">
      <c r="A46" s="38" t="s">
        <v>292</v>
      </c>
      <c r="B46" s="39"/>
      <c r="C46" s="393" t="s">
        <v>467</v>
      </c>
      <c r="D46" s="359">
        <f>1</f>
        <v>1</v>
      </c>
      <c r="E46" s="359" t="s">
        <v>407</v>
      </c>
      <c r="F46" s="290">
        <f t="shared" si="38"/>
        <v>1</v>
      </c>
      <c r="G46" s="19">
        <f>1.15*2.1</f>
        <v>2.42</v>
      </c>
      <c r="H46" s="126">
        <f t="shared" si="39"/>
        <v>2.42</v>
      </c>
      <c r="I46" s="392"/>
      <c r="J46" s="9"/>
      <c r="K46" s="106">
        <f t="shared" si="40"/>
        <v>0</v>
      </c>
      <c r="L46" s="358">
        <f t="shared" si="41"/>
        <v>0</v>
      </c>
      <c r="M46" s="19">
        <f t="shared" si="42"/>
        <v>0</v>
      </c>
      <c r="N46" s="106">
        <f t="shared" si="43"/>
        <v>0</v>
      </c>
      <c r="O46" s="489"/>
      <c r="Q46" s="418"/>
    </row>
    <row r="47" spans="1:17" s="311" customFormat="1" ht="69.95" customHeight="1" outlineLevel="3" x14ac:dyDescent="0.25">
      <c r="A47" s="38" t="s">
        <v>293</v>
      </c>
      <c r="B47" s="39"/>
      <c r="C47" s="393" t="s">
        <v>468</v>
      </c>
      <c r="D47" s="359">
        <f>1</f>
        <v>1</v>
      </c>
      <c r="E47" s="359" t="s">
        <v>407</v>
      </c>
      <c r="F47" s="290">
        <f t="shared" si="38"/>
        <v>1</v>
      </c>
      <c r="G47" s="19">
        <f>1.15*2.1</f>
        <v>2.42</v>
      </c>
      <c r="H47" s="126">
        <f t="shared" si="39"/>
        <v>2.42</v>
      </c>
      <c r="I47" s="392"/>
      <c r="J47" s="9"/>
      <c r="K47" s="106">
        <f t="shared" si="40"/>
        <v>0</v>
      </c>
      <c r="L47" s="358">
        <f t="shared" si="41"/>
        <v>0</v>
      </c>
      <c r="M47" s="19">
        <f t="shared" si="42"/>
        <v>0</v>
      </c>
      <c r="N47" s="106">
        <f t="shared" si="43"/>
        <v>0</v>
      </c>
      <c r="O47" s="487"/>
      <c r="Q47" s="418"/>
    </row>
    <row r="48" spans="1:17" s="311" customFormat="1" ht="248.25" outlineLevel="3" x14ac:dyDescent="0.25">
      <c r="A48" s="38" t="s">
        <v>433</v>
      </c>
      <c r="B48" s="39"/>
      <c r="C48" s="393" t="s">
        <v>546</v>
      </c>
      <c r="D48" s="359">
        <f>8</f>
        <v>8</v>
      </c>
      <c r="E48" s="359" t="s">
        <v>407</v>
      </c>
      <c r="F48" s="290">
        <f t="shared" si="38"/>
        <v>8</v>
      </c>
      <c r="G48" s="19">
        <f>1.4*2.1</f>
        <v>2.94</v>
      </c>
      <c r="H48" s="126">
        <f t="shared" si="39"/>
        <v>23.52</v>
      </c>
      <c r="I48" s="392"/>
      <c r="J48" s="9"/>
      <c r="K48" s="106">
        <f t="shared" si="40"/>
        <v>0</v>
      </c>
      <c r="L48" s="358">
        <f t="shared" si="41"/>
        <v>0</v>
      </c>
      <c r="M48" s="19">
        <f t="shared" si="42"/>
        <v>0</v>
      </c>
      <c r="N48" s="106">
        <f t="shared" si="43"/>
        <v>0</v>
      </c>
      <c r="O48" s="415" t="s">
        <v>547</v>
      </c>
      <c r="Q48" s="418"/>
    </row>
    <row r="49" spans="1:17" s="311" customFormat="1" ht="129.94999999999999" customHeight="1" outlineLevel="3" x14ac:dyDescent="0.25">
      <c r="A49" s="38" t="s">
        <v>434</v>
      </c>
      <c r="B49" s="39"/>
      <c r="C49" s="393" t="s">
        <v>477</v>
      </c>
      <c r="D49" s="359">
        <f>3</f>
        <v>3</v>
      </c>
      <c r="E49" s="359" t="s">
        <v>407</v>
      </c>
      <c r="F49" s="290">
        <f t="shared" si="38"/>
        <v>3</v>
      </c>
      <c r="G49" s="19">
        <f>1.15*2.1</f>
        <v>2.42</v>
      </c>
      <c r="H49" s="126">
        <f t="shared" si="39"/>
        <v>7.26</v>
      </c>
      <c r="I49" s="392"/>
      <c r="J49" s="9"/>
      <c r="K49" s="106">
        <f t="shared" si="40"/>
        <v>0</v>
      </c>
      <c r="L49" s="358">
        <f t="shared" si="41"/>
        <v>0</v>
      </c>
      <c r="M49" s="19">
        <f t="shared" si="42"/>
        <v>0</v>
      </c>
      <c r="N49" s="106">
        <f t="shared" si="43"/>
        <v>0</v>
      </c>
      <c r="O49" s="486" t="s">
        <v>442</v>
      </c>
      <c r="Q49" s="418"/>
    </row>
    <row r="50" spans="1:17" s="311" customFormat="1" ht="129.94999999999999" customHeight="1" outlineLevel="3" x14ac:dyDescent="0.25">
      <c r="A50" s="38" t="s">
        <v>500</v>
      </c>
      <c r="B50" s="39"/>
      <c r="C50" s="393" t="s">
        <v>466</v>
      </c>
      <c r="D50" s="359">
        <f>3</f>
        <v>3</v>
      </c>
      <c r="E50" s="359" t="s">
        <v>407</v>
      </c>
      <c r="F50" s="290">
        <f t="shared" si="38"/>
        <v>3</v>
      </c>
      <c r="G50" s="19">
        <f>1.15*2.1</f>
        <v>2.42</v>
      </c>
      <c r="H50" s="126">
        <f t="shared" si="39"/>
        <v>7.26</v>
      </c>
      <c r="I50" s="392"/>
      <c r="J50" s="9"/>
      <c r="K50" s="106">
        <f t="shared" si="40"/>
        <v>0</v>
      </c>
      <c r="L50" s="358">
        <f t="shared" si="41"/>
        <v>0</v>
      </c>
      <c r="M50" s="19">
        <f t="shared" si="42"/>
        <v>0</v>
      </c>
      <c r="N50" s="106">
        <f t="shared" si="43"/>
        <v>0</v>
      </c>
      <c r="O50" s="487"/>
      <c r="Q50" s="418"/>
    </row>
    <row r="51" spans="1:17" s="311" customFormat="1" ht="39.950000000000003" customHeight="1" x14ac:dyDescent="0.25">
      <c r="A51" s="323" t="s">
        <v>218</v>
      </c>
      <c r="B51" s="324"/>
      <c r="C51" s="325" t="s">
        <v>452</v>
      </c>
      <c r="D51" s="326"/>
      <c r="E51" s="326"/>
      <c r="F51" s="327">
        <f>SUM(F52:F68)</f>
        <v>63</v>
      </c>
      <c r="G51" s="328"/>
      <c r="H51" s="386">
        <f>SUM(H52:H68)</f>
        <v>165.42</v>
      </c>
      <c r="I51" s="329"/>
      <c r="J51" s="328"/>
      <c r="K51" s="390"/>
      <c r="L51" s="330">
        <f>L52+L58</f>
        <v>0</v>
      </c>
      <c r="M51" s="331">
        <f>M52+M58</f>
        <v>0</v>
      </c>
      <c r="N51" s="332">
        <f>L51+M51</f>
        <v>0</v>
      </c>
      <c r="O51" s="333"/>
      <c r="Q51" s="418"/>
    </row>
    <row r="52" spans="1:17" s="311" customFormat="1" ht="39.950000000000003" customHeight="1" outlineLevel="1" x14ac:dyDescent="0.25">
      <c r="A52" s="334" t="s">
        <v>219</v>
      </c>
      <c r="B52" s="335"/>
      <c r="C52" s="336" t="s">
        <v>7</v>
      </c>
      <c r="D52" s="337"/>
      <c r="E52" s="337"/>
      <c r="F52" s="338"/>
      <c r="G52" s="339"/>
      <c r="H52" s="387"/>
      <c r="I52" s="340"/>
      <c r="J52" s="341"/>
      <c r="K52" s="391"/>
      <c r="L52" s="342">
        <f>SUM(L53:L57)</f>
        <v>0</v>
      </c>
      <c r="M52" s="343">
        <f>SUM(M53:M57)</f>
        <v>0</v>
      </c>
      <c r="N52" s="344">
        <f>L52+M52</f>
        <v>0</v>
      </c>
      <c r="O52" s="345"/>
      <c r="Q52" s="418"/>
    </row>
    <row r="53" spans="1:17" s="311" customFormat="1" ht="39.950000000000003" customHeight="1" outlineLevel="2" x14ac:dyDescent="0.25">
      <c r="A53" s="346" t="s">
        <v>314</v>
      </c>
      <c r="B53" s="347"/>
      <c r="C53" s="348" t="s">
        <v>1</v>
      </c>
      <c r="D53" s="349"/>
      <c r="E53" s="349"/>
      <c r="F53" s="360"/>
      <c r="G53" s="361"/>
      <c r="H53" s="363"/>
      <c r="I53" s="360"/>
      <c r="J53" s="361"/>
      <c r="K53" s="362"/>
      <c r="L53" s="360"/>
      <c r="M53" s="361"/>
      <c r="N53" s="352"/>
      <c r="O53" s="364"/>
      <c r="Q53" s="418"/>
    </row>
    <row r="54" spans="1:17" s="311" customFormat="1" ht="219.75" outlineLevel="3" x14ac:dyDescent="0.25">
      <c r="A54" s="38" t="s">
        <v>315</v>
      </c>
      <c r="B54" s="39"/>
      <c r="C54" s="393" t="s">
        <v>469</v>
      </c>
      <c r="D54" s="359">
        <f>1</f>
        <v>1</v>
      </c>
      <c r="E54" s="359" t="s">
        <v>407</v>
      </c>
      <c r="F54" s="290">
        <f t="shared" ref="F54:F55" si="44">SUM(D54:E54)</f>
        <v>1</v>
      </c>
      <c r="G54" s="19">
        <f>1.35*2.1</f>
        <v>2.84</v>
      </c>
      <c r="H54" s="126">
        <f t="shared" ref="H54:H55" si="45">G54*F54</f>
        <v>2.84</v>
      </c>
      <c r="I54" s="392"/>
      <c r="J54" s="9"/>
      <c r="K54" s="106">
        <f t="shared" ref="K54:K55" si="46">I54+J54</f>
        <v>0</v>
      </c>
      <c r="L54" s="358">
        <f t="shared" ref="L54:L55" si="47">F54*I54</f>
        <v>0</v>
      </c>
      <c r="M54" s="19">
        <f t="shared" ref="M54:M55" si="48">F54*J54</f>
        <v>0</v>
      </c>
      <c r="N54" s="106">
        <f t="shared" ref="N54:N55" si="49">L54+M54</f>
        <v>0</v>
      </c>
      <c r="O54" s="424" t="s">
        <v>508</v>
      </c>
      <c r="Q54" s="418"/>
    </row>
    <row r="55" spans="1:17" s="311" customFormat="1" ht="219.75" outlineLevel="3" x14ac:dyDescent="0.25">
      <c r="A55" s="38" t="s">
        <v>316</v>
      </c>
      <c r="B55" s="39"/>
      <c r="C55" s="393" t="s">
        <v>470</v>
      </c>
      <c r="D55" s="359">
        <f>1</f>
        <v>1</v>
      </c>
      <c r="E55" s="359" t="s">
        <v>407</v>
      </c>
      <c r="F55" s="290">
        <f t="shared" si="44"/>
        <v>1</v>
      </c>
      <c r="G55" s="19">
        <f>1.15*2.08</f>
        <v>2.39</v>
      </c>
      <c r="H55" s="126">
        <f t="shared" si="45"/>
        <v>2.39</v>
      </c>
      <c r="I55" s="392"/>
      <c r="J55" s="9"/>
      <c r="K55" s="106">
        <f t="shared" si="46"/>
        <v>0</v>
      </c>
      <c r="L55" s="358">
        <f t="shared" si="47"/>
        <v>0</v>
      </c>
      <c r="M55" s="19">
        <f t="shared" si="48"/>
        <v>0</v>
      </c>
      <c r="N55" s="106">
        <f t="shared" si="49"/>
        <v>0</v>
      </c>
      <c r="O55" s="423" t="s">
        <v>502</v>
      </c>
      <c r="Q55" s="418"/>
    </row>
    <row r="56" spans="1:17" s="311" customFormat="1" ht="39.950000000000003" customHeight="1" outlineLevel="2" x14ac:dyDescent="0.25">
      <c r="A56" s="346" t="s">
        <v>318</v>
      </c>
      <c r="B56" s="347"/>
      <c r="C56" s="348" t="s">
        <v>19</v>
      </c>
      <c r="D56" s="349"/>
      <c r="E56" s="349"/>
      <c r="F56" s="360"/>
      <c r="G56" s="361"/>
      <c r="H56" s="363"/>
      <c r="I56" s="360"/>
      <c r="J56" s="361"/>
      <c r="K56" s="362"/>
      <c r="L56" s="360"/>
      <c r="M56" s="361"/>
      <c r="N56" s="352"/>
      <c r="O56" s="364"/>
      <c r="Q56" s="418"/>
    </row>
    <row r="57" spans="1:17" s="311" customFormat="1" ht="233.25" outlineLevel="3" x14ac:dyDescent="0.25">
      <c r="A57" s="38" t="s">
        <v>319</v>
      </c>
      <c r="B57" s="39"/>
      <c r="C57" s="393" t="s">
        <v>458</v>
      </c>
      <c r="D57" s="359">
        <f>1</f>
        <v>1</v>
      </c>
      <c r="E57" s="359" t="s">
        <v>407</v>
      </c>
      <c r="F57" s="290">
        <f t="shared" ref="F57" si="50">SUM(D57:E57)</f>
        <v>1</v>
      </c>
      <c r="G57" s="19">
        <f>1.05*1.6</f>
        <v>1.68</v>
      </c>
      <c r="H57" s="126">
        <f t="shared" ref="H57" si="51">G57*F57</f>
        <v>1.68</v>
      </c>
      <c r="I57" s="392"/>
      <c r="J57" s="9"/>
      <c r="K57" s="106">
        <f t="shared" ref="K57" si="52">I57+J57</f>
        <v>0</v>
      </c>
      <c r="L57" s="358">
        <f t="shared" ref="L57" si="53">F57*I57</f>
        <v>0</v>
      </c>
      <c r="M57" s="19">
        <f t="shared" ref="M57" si="54">F57*J57</f>
        <v>0</v>
      </c>
      <c r="N57" s="106">
        <f t="shared" ref="N57" si="55">L57+M57</f>
        <v>0</v>
      </c>
      <c r="O57" s="423" t="s">
        <v>503</v>
      </c>
      <c r="Q57" s="418"/>
    </row>
    <row r="58" spans="1:17" s="311" customFormat="1" ht="39.950000000000003" customHeight="1" outlineLevel="1" x14ac:dyDescent="0.25">
      <c r="A58" s="334" t="s">
        <v>227</v>
      </c>
      <c r="B58" s="335"/>
      <c r="C58" s="336" t="s">
        <v>8</v>
      </c>
      <c r="D58" s="337"/>
      <c r="E58" s="337"/>
      <c r="F58" s="338"/>
      <c r="G58" s="339"/>
      <c r="H58" s="387"/>
      <c r="I58" s="340"/>
      <c r="J58" s="341"/>
      <c r="K58" s="391"/>
      <c r="L58" s="342">
        <f>SUM(L59:L68)</f>
        <v>0</v>
      </c>
      <c r="M58" s="343">
        <f>SUM(M59:M68)</f>
        <v>0</v>
      </c>
      <c r="N58" s="344">
        <f>L58+M58</f>
        <v>0</v>
      </c>
      <c r="O58" s="345"/>
      <c r="Q58" s="418"/>
    </row>
    <row r="59" spans="1:17" s="311" customFormat="1" ht="39.950000000000003" customHeight="1" outlineLevel="2" x14ac:dyDescent="0.25">
      <c r="A59" s="346" t="s">
        <v>322</v>
      </c>
      <c r="B59" s="347"/>
      <c r="C59" s="348" t="s">
        <v>158</v>
      </c>
      <c r="D59" s="349"/>
      <c r="E59" s="349"/>
      <c r="F59" s="360"/>
      <c r="G59" s="361"/>
      <c r="H59" s="363"/>
      <c r="I59" s="360"/>
      <c r="J59" s="361"/>
      <c r="K59" s="362"/>
      <c r="L59" s="360"/>
      <c r="M59" s="361"/>
      <c r="N59" s="352"/>
      <c r="O59" s="364"/>
      <c r="Q59" s="418"/>
    </row>
    <row r="60" spans="1:17" s="311" customFormat="1" ht="129.94999999999999" customHeight="1" outlineLevel="3" x14ac:dyDescent="0.25">
      <c r="A60" s="38" t="s">
        <v>323</v>
      </c>
      <c r="B60" s="39"/>
      <c r="C60" s="393" t="s">
        <v>471</v>
      </c>
      <c r="D60" s="359">
        <f>3</f>
        <v>3</v>
      </c>
      <c r="E60" s="359" t="s">
        <v>407</v>
      </c>
      <c r="F60" s="290">
        <f t="shared" ref="F60:F61" si="56">SUM(D60:E60)</f>
        <v>3</v>
      </c>
      <c r="G60" s="19">
        <f>1.25*2.1</f>
        <v>2.63</v>
      </c>
      <c r="H60" s="126">
        <f t="shared" ref="H60:H61" si="57">G60*F60</f>
        <v>7.89</v>
      </c>
      <c r="I60" s="392"/>
      <c r="J60" s="9"/>
      <c r="K60" s="106">
        <f t="shared" ref="K60:K61" si="58">I60+J60</f>
        <v>0</v>
      </c>
      <c r="L60" s="358">
        <f t="shared" ref="L60:L61" si="59">F60*I60</f>
        <v>0</v>
      </c>
      <c r="M60" s="19">
        <f t="shared" ref="M60:M61" si="60">F60*J60</f>
        <v>0</v>
      </c>
      <c r="N60" s="106">
        <f t="shared" ref="N60:N61" si="61">L60+M60</f>
        <v>0</v>
      </c>
      <c r="O60" s="473" t="s">
        <v>504</v>
      </c>
      <c r="Q60" s="418"/>
    </row>
    <row r="61" spans="1:17" s="311" customFormat="1" ht="129.94999999999999" customHeight="1" outlineLevel="3" x14ac:dyDescent="0.25">
      <c r="A61" s="38" t="s">
        <v>324</v>
      </c>
      <c r="B61" s="39"/>
      <c r="C61" s="393" t="s">
        <v>459</v>
      </c>
      <c r="D61" s="359">
        <f>27</f>
        <v>27</v>
      </c>
      <c r="E61" s="359" t="s">
        <v>407</v>
      </c>
      <c r="F61" s="290">
        <f t="shared" si="56"/>
        <v>27</v>
      </c>
      <c r="G61" s="19">
        <f>1.25*2.1</f>
        <v>2.63</v>
      </c>
      <c r="H61" s="126">
        <f t="shared" si="57"/>
        <v>71.010000000000005</v>
      </c>
      <c r="I61" s="392"/>
      <c r="J61" s="9"/>
      <c r="K61" s="106">
        <f t="shared" si="58"/>
        <v>0</v>
      </c>
      <c r="L61" s="358">
        <f t="shared" si="59"/>
        <v>0</v>
      </c>
      <c r="M61" s="19">
        <f t="shared" si="60"/>
        <v>0</v>
      </c>
      <c r="N61" s="106">
        <f t="shared" si="61"/>
        <v>0</v>
      </c>
      <c r="O61" s="474"/>
      <c r="Q61" s="418"/>
    </row>
    <row r="62" spans="1:17" s="311" customFormat="1" ht="39.950000000000003" customHeight="1" outlineLevel="2" x14ac:dyDescent="0.25">
      <c r="A62" s="346" t="s">
        <v>326</v>
      </c>
      <c r="B62" s="347"/>
      <c r="C62" s="348" t="s">
        <v>412</v>
      </c>
      <c r="D62" s="349"/>
      <c r="E62" s="349"/>
      <c r="F62" s="360"/>
      <c r="G62" s="361"/>
      <c r="H62" s="363"/>
      <c r="I62" s="360"/>
      <c r="J62" s="361"/>
      <c r="K62" s="362"/>
      <c r="L62" s="360"/>
      <c r="M62" s="361"/>
      <c r="N62" s="352"/>
      <c r="O62" s="364"/>
      <c r="Q62" s="418"/>
    </row>
    <row r="63" spans="1:17" s="311" customFormat="1" ht="219" outlineLevel="3" x14ac:dyDescent="0.25">
      <c r="A63" s="38" t="s">
        <v>327</v>
      </c>
      <c r="B63" s="39"/>
      <c r="C63" s="393" t="s">
        <v>460</v>
      </c>
      <c r="D63" s="359">
        <f>1</f>
        <v>1</v>
      </c>
      <c r="E63" s="359" t="s">
        <v>407</v>
      </c>
      <c r="F63" s="290">
        <f t="shared" ref="F63" si="62">SUM(D63:E63)</f>
        <v>1</v>
      </c>
      <c r="G63" s="19">
        <f>1.3*2.1</f>
        <v>2.73</v>
      </c>
      <c r="H63" s="126">
        <f t="shared" ref="H63" si="63">G63*F63</f>
        <v>2.73</v>
      </c>
      <c r="I63" s="392"/>
      <c r="J63" s="9"/>
      <c r="K63" s="106">
        <f t="shared" ref="K63" si="64">I63+J63</f>
        <v>0</v>
      </c>
      <c r="L63" s="358">
        <f t="shared" ref="L63" si="65">F63*I63</f>
        <v>0</v>
      </c>
      <c r="M63" s="19">
        <f t="shared" ref="M63" si="66">F63*J63</f>
        <v>0</v>
      </c>
      <c r="N63" s="106">
        <f t="shared" ref="N63" si="67">L63+M63</f>
        <v>0</v>
      </c>
      <c r="O63" s="423" t="s">
        <v>505</v>
      </c>
      <c r="Q63" s="418"/>
    </row>
    <row r="64" spans="1:17" s="311" customFormat="1" ht="39.950000000000003" customHeight="1" outlineLevel="2" x14ac:dyDescent="0.25">
      <c r="A64" s="346" t="s">
        <v>347</v>
      </c>
      <c r="B64" s="347"/>
      <c r="C64" s="348" t="s">
        <v>19</v>
      </c>
      <c r="D64" s="349"/>
      <c r="E64" s="349"/>
      <c r="F64" s="360"/>
      <c r="G64" s="361"/>
      <c r="H64" s="363"/>
      <c r="I64" s="360"/>
      <c r="J64" s="361"/>
      <c r="K64" s="362"/>
      <c r="L64" s="360"/>
      <c r="M64" s="361"/>
      <c r="N64" s="352"/>
      <c r="O64" s="364"/>
      <c r="Q64" s="418"/>
    </row>
    <row r="65" spans="1:17" s="311" customFormat="1" ht="234" outlineLevel="3" x14ac:dyDescent="0.25">
      <c r="A65" s="38" t="s">
        <v>348</v>
      </c>
      <c r="B65" s="39"/>
      <c r="C65" s="393" t="s">
        <v>472</v>
      </c>
      <c r="D65" s="359">
        <f>1</f>
        <v>1</v>
      </c>
      <c r="E65" s="359" t="s">
        <v>407</v>
      </c>
      <c r="F65" s="290">
        <f t="shared" ref="F65" si="68">SUM(D65:E65)</f>
        <v>1</v>
      </c>
      <c r="G65" s="19">
        <f>1.15*1.6</f>
        <v>1.84</v>
      </c>
      <c r="H65" s="126">
        <f t="shared" ref="H65" si="69">G65*F65</f>
        <v>1.84</v>
      </c>
      <c r="I65" s="392"/>
      <c r="J65" s="9"/>
      <c r="K65" s="106">
        <f t="shared" ref="K65" si="70">I65+J65</f>
        <v>0</v>
      </c>
      <c r="L65" s="358">
        <f t="shared" ref="L65" si="71">F65*I65</f>
        <v>0</v>
      </c>
      <c r="M65" s="19">
        <f t="shared" ref="M65" si="72">F65*J65</f>
        <v>0</v>
      </c>
      <c r="N65" s="106">
        <f t="shared" ref="N65" si="73">L65+M65</f>
        <v>0</v>
      </c>
      <c r="O65" s="414" t="s">
        <v>441</v>
      </c>
      <c r="Q65" s="418"/>
    </row>
    <row r="66" spans="1:17" s="311" customFormat="1" ht="39.950000000000003" customHeight="1" outlineLevel="2" x14ac:dyDescent="0.25">
      <c r="A66" s="346" t="s">
        <v>349</v>
      </c>
      <c r="B66" s="347"/>
      <c r="C66" s="348" t="s">
        <v>440</v>
      </c>
      <c r="D66" s="349"/>
      <c r="E66" s="349"/>
      <c r="F66" s="360"/>
      <c r="G66" s="361"/>
      <c r="H66" s="363"/>
      <c r="I66" s="360"/>
      <c r="J66" s="361"/>
      <c r="K66" s="362"/>
      <c r="L66" s="360"/>
      <c r="M66" s="361"/>
      <c r="N66" s="352"/>
      <c r="O66" s="364"/>
      <c r="Q66" s="418"/>
    </row>
    <row r="67" spans="1:17" s="311" customFormat="1" ht="248.25" outlineLevel="3" x14ac:dyDescent="0.25">
      <c r="A67" s="38" t="s">
        <v>350</v>
      </c>
      <c r="B67" s="39"/>
      <c r="C67" s="393" t="s">
        <v>475</v>
      </c>
      <c r="D67" s="359">
        <f>14</f>
        <v>14</v>
      </c>
      <c r="E67" s="359" t="s">
        <v>407</v>
      </c>
      <c r="F67" s="290">
        <f t="shared" ref="F67:F68" si="74">SUM(D67:E67)</f>
        <v>14</v>
      </c>
      <c r="G67" s="19">
        <f>1.4*2.1</f>
        <v>2.94</v>
      </c>
      <c r="H67" s="126">
        <f t="shared" ref="H67:H68" si="75">G67*F67</f>
        <v>41.16</v>
      </c>
      <c r="I67" s="392"/>
      <c r="J67" s="9"/>
      <c r="K67" s="106">
        <f t="shared" ref="K67:K68" si="76">I67+J67</f>
        <v>0</v>
      </c>
      <c r="L67" s="358">
        <f t="shared" ref="L67:L68" si="77">F67*I67</f>
        <v>0</v>
      </c>
      <c r="M67" s="19">
        <f t="shared" ref="M67:M68" si="78">F67*J67</f>
        <v>0</v>
      </c>
      <c r="N67" s="106">
        <f t="shared" ref="N67:N68" si="79">L67+M67</f>
        <v>0</v>
      </c>
      <c r="O67" s="415" t="s">
        <v>506</v>
      </c>
      <c r="Q67" s="418"/>
    </row>
    <row r="68" spans="1:17" s="311" customFormat="1" ht="248.25" outlineLevel="3" x14ac:dyDescent="0.25">
      <c r="A68" s="38" t="s">
        <v>351</v>
      </c>
      <c r="B68" s="39"/>
      <c r="C68" s="393" t="s">
        <v>461</v>
      </c>
      <c r="D68" s="359">
        <f>14</f>
        <v>14</v>
      </c>
      <c r="E68" s="359" t="s">
        <v>407</v>
      </c>
      <c r="F68" s="290">
        <f t="shared" si="74"/>
        <v>14</v>
      </c>
      <c r="G68" s="19">
        <f>1.15*2.1</f>
        <v>2.42</v>
      </c>
      <c r="H68" s="126">
        <f t="shared" si="75"/>
        <v>33.880000000000003</v>
      </c>
      <c r="I68" s="392"/>
      <c r="J68" s="9"/>
      <c r="K68" s="106">
        <f t="shared" si="76"/>
        <v>0</v>
      </c>
      <c r="L68" s="358">
        <f t="shared" si="77"/>
        <v>0</v>
      </c>
      <c r="M68" s="19">
        <f t="shared" si="78"/>
        <v>0</v>
      </c>
      <c r="N68" s="106">
        <f t="shared" si="79"/>
        <v>0</v>
      </c>
      <c r="O68" s="415" t="s">
        <v>442</v>
      </c>
      <c r="Q68" s="418"/>
    </row>
    <row r="69" spans="1:17" s="311" customFormat="1" ht="39.950000000000003" customHeight="1" x14ac:dyDescent="0.25">
      <c r="A69" s="323" t="s">
        <v>220</v>
      </c>
      <c r="B69" s="324"/>
      <c r="C69" s="325" t="s">
        <v>453</v>
      </c>
      <c r="D69" s="326"/>
      <c r="E69" s="326"/>
      <c r="F69" s="327">
        <f>SUM(F70:F85)</f>
        <v>63</v>
      </c>
      <c r="G69" s="328"/>
      <c r="H69" s="386">
        <f>SUM(H70:H85)</f>
        <v>165.84</v>
      </c>
      <c r="I69" s="329"/>
      <c r="J69" s="328"/>
      <c r="K69" s="390"/>
      <c r="L69" s="330">
        <f>L70+L76</f>
        <v>0</v>
      </c>
      <c r="M69" s="331">
        <f>M70+M76</f>
        <v>0</v>
      </c>
      <c r="N69" s="332">
        <f>L69+M69</f>
        <v>0</v>
      </c>
      <c r="O69" s="333"/>
      <c r="Q69" s="418"/>
    </row>
    <row r="70" spans="1:17" s="311" customFormat="1" ht="39.950000000000003" customHeight="1" outlineLevel="1" x14ac:dyDescent="0.25">
      <c r="A70" s="334" t="s">
        <v>221</v>
      </c>
      <c r="B70" s="335"/>
      <c r="C70" s="336" t="s">
        <v>7</v>
      </c>
      <c r="D70" s="337"/>
      <c r="E70" s="337"/>
      <c r="F70" s="338"/>
      <c r="G70" s="339"/>
      <c r="H70" s="387"/>
      <c r="I70" s="340"/>
      <c r="J70" s="341"/>
      <c r="K70" s="391"/>
      <c r="L70" s="342">
        <f>SUM(L71:L75)</f>
        <v>0</v>
      </c>
      <c r="M70" s="343">
        <f>SUM(M71:M75)</f>
        <v>0</v>
      </c>
      <c r="N70" s="344">
        <f>L70+M70</f>
        <v>0</v>
      </c>
      <c r="O70" s="345"/>
      <c r="Q70" s="418"/>
    </row>
    <row r="71" spans="1:17" s="311" customFormat="1" ht="39.950000000000003" customHeight="1" outlineLevel="2" x14ac:dyDescent="0.25">
      <c r="A71" s="346" t="s">
        <v>353</v>
      </c>
      <c r="B71" s="347"/>
      <c r="C71" s="348" t="s">
        <v>1</v>
      </c>
      <c r="D71" s="349"/>
      <c r="E71" s="349"/>
      <c r="F71" s="360"/>
      <c r="G71" s="361"/>
      <c r="H71" s="363"/>
      <c r="I71" s="360"/>
      <c r="J71" s="361"/>
      <c r="K71" s="362"/>
      <c r="L71" s="360"/>
      <c r="M71" s="361"/>
      <c r="N71" s="352"/>
      <c r="O71" s="364"/>
      <c r="Q71" s="418"/>
    </row>
    <row r="72" spans="1:17" s="311" customFormat="1" ht="219.75" outlineLevel="3" x14ac:dyDescent="0.25">
      <c r="A72" s="38" t="s">
        <v>354</v>
      </c>
      <c r="B72" s="39"/>
      <c r="C72" s="393" t="s">
        <v>473</v>
      </c>
      <c r="D72" s="359">
        <f>1</f>
        <v>1</v>
      </c>
      <c r="E72" s="359" t="s">
        <v>407</v>
      </c>
      <c r="F72" s="290">
        <f t="shared" ref="F72" si="80">SUM(D72:E72)</f>
        <v>1</v>
      </c>
      <c r="G72" s="19">
        <f>1.15*2.1</f>
        <v>2.42</v>
      </c>
      <c r="H72" s="126">
        <f t="shared" ref="H72" si="81">G72*F72</f>
        <v>2.42</v>
      </c>
      <c r="I72" s="392"/>
      <c r="J72" s="9"/>
      <c r="K72" s="106">
        <f t="shared" ref="K72" si="82">I72+J72</f>
        <v>0</v>
      </c>
      <c r="L72" s="358">
        <f t="shared" ref="L72" si="83">F72*I72</f>
        <v>0</v>
      </c>
      <c r="M72" s="19">
        <f t="shared" ref="M72" si="84">F72*J72</f>
        <v>0</v>
      </c>
      <c r="N72" s="106">
        <f t="shared" ref="N72" si="85">L72+M72</f>
        <v>0</v>
      </c>
      <c r="O72" s="423" t="s">
        <v>502</v>
      </c>
      <c r="Q72" s="418"/>
    </row>
    <row r="73" spans="1:17" s="311" customFormat="1" ht="39.950000000000003" customHeight="1" outlineLevel="2" x14ac:dyDescent="0.25">
      <c r="A73" s="346" t="s">
        <v>357</v>
      </c>
      <c r="B73" s="347"/>
      <c r="C73" s="348" t="s">
        <v>19</v>
      </c>
      <c r="D73" s="349"/>
      <c r="E73" s="349"/>
      <c r="F73" s="360"/>
      <c r="G73" s="361"/>
      <c r="H73" s="363"/>
      <c r="I73" s="360"/>
      <c r="J73" s="361"/>
      <c r="K73" s="362"/>
      <c r="L73" s="360"/>
      <c r="M73" s="361"/>
      <c r="N73" s="352"/>
      <c r="O73" s="364"/>
      <c r="Q73" s="418"/>
    </row>
    <row r="74" spans="1:17" s="311" customFormat="1" ht="234" outlineLevel="3" x14ac:dyDescent="0.25">
      <c r="A74" s="38" t="s">
        <v>358</v>
      </c>
      <c r="B74" s="39"/>
      <c r="C74" s="393" t="s">
        <v>474</v>
      </c>
      <c r="D74" s="359">
        <f>1</f>
        <v>1</v>
      </c>
      <c r="E74" s="359" t="s">
        <v>407</v>
      </c>
      <c r="F74" s="290">
        <f t="shared" ref="F74:F75" si="86">SUM(D74:E74)</f>
        <v>1</v>
      </c>
      <c r="G74" s="19">
        <f>1.35*2.1</f>
        <v>2.84</v>
      </c>
      <c r="H74" s="126">
        <f t="shared" ref="H74:H75" si="87">G74*F74</f>
        <v>2.84</v>
      </c>
      <c r="I74" s="392"/>
      <c r="J74" s="9"/>
      <c r="K74" s="106">
        <f t="shared" ref="K74:K75" si="88">I74+J74</f>
        <v>0</v>
      </c>
      <c r="L74" s="358">
        <f t="shared" ref="L74:L75" si="89">F74*I74</f>
        <v>0</v>
      </c>
      <c r="M74" s="19">
        <f t="shared" ref="M74:M75" si="90">F74*J74</f>
        <v>0</v>
      </c>
      <c r="N74" s="106">
        <f t="shared" ref="N74:N75" si="91">L74+M74</f>
        <v>0</v>
      </c>
      <c r="O74" s="424" t="s">
        <v>507</v>
      </c>
      <c r="Q74" s="418"/>
    </row>
    <row r="75" spans="1:17" s="311" customFormat="1" ht="233.25" outlineLevel="3" x14ac:dyDescent="0.25">
      <c r="A75" s="38" t="s">
        <v>359</v>
      </c>
      <c r="B75" s="39"/>
      <c r="C75" s="393" t="s">
        <v>458</v>
      </c>
      <c r="D75" s="359">
        <f>1</f>
        <v>1</v>
      </c>
      <c r="E75" s="359" t="s">
        <v>407</v>
      </c>
      <c r="F75" s="290">
        <f t="shared" si="86"/>
        <v>1</v>
      </c>
      <c r="G75" s="19">
        <f>1.05*1.6</f>
        <v>1.68</v>
      </c>
      <c r="H75" s="126">
        <f t="shared" si="87"/>
        <v>1.68</v>
      </c>
      <c r="I75" s="392"/>
      <c r="J75" s="9"/>
      <c r="K75" s="106">
        <f t="shared" si="88"/>
        <v>0</v>
      </c>
      <c r="L75" s="358">
        <f t="shared" si="89"/>
        <v>0</v>
      </c>
      <c r="M75" s="19">
        <f t="shared" si="90"/>
        <v>0</v>
      </c>
      <c r="N75" s="106">
        <f t="shared" si="91"/>
        <v>0</v>
      </c>
      <c r="O75" s="423" t="s">
        <v>503</v>
      </c>
      <c r="Q75" s="418"/>
    </row>
    <row r="76" spans="1:17" s="311" customFormat="1" ht="39.950000000000003" customHeight="1" outlineLevel="1" x14ac:dyDescent="0.25">
      <c r="A76" s="334" t="s">
        <v>222</v>
      </c>
      <c r="B76" s="335"/>
      <c r="C76" s="336" t="s">
        <v>8</v>
      </c>
      <c r="D76" s="337"/>
      <c r="E76" s="337"/>
      <c r="F76" s="338"/>
      <c r="G76" s="339"/>
      <c r="H76" s="387"/>
      <c r="I76" s="340"/>
      <c r="J76" s="341"/>
      <c r="K76" s="391"/>
      <c r="L76" s="342">
        <f>SUM(L77:L85)</f>
        <v>0</v>
      </c>
      <c r="M76" s="343">
        <f>SUM(M77:M85)</f>
        <v>0</v>
      </c>
      <c r="N76" s="344">
        <f>L76+M76</f>
        <v>0</v>
      </c>
      <c r="O76" s="345"/>
      <c r="Q76" s="418"/>
    </row>
    <row r="77" spans="1:17" s="311" customFormat="1" ht="39.950000000000003" customHeight="1" outlineLevel="2" x14ac:dyDescent="0.25">
      <c r="A77" s="346" t="s">
        <v>366</v>
      </c>
      <c r="B77" s="347"/>
      <c r="C77" s="348" t="s">
        <v>158</v>
      </c>
      <c r="D77" s="349"/>
      <c r="E77" s="349"/>
      <c r="F77" s="360"/>
      <c r="G77" s="361"/>
      <c r="H77" s="363"/>
      <c r="I77" s="360"/>
      <c r="J77" s="361"/>
      <c r="K77" s="362"/>
      <c r="L77" s="360"/>
      <c r="M77" s="361"/>
      <c r="N77" s="352"/>
      <c r="O77" s="364"/>
      <c r="Q77" s="418"/>
    </row>
    <row r="78" spans="1:17" s="311" customFormat="1" ht="219.75" outlineLevel="3" x14ac:dyDescent="0.25">
      <c r="A78" s="38" t="s">
        <v>367</v>
      </c>
      <c r="B78" s="39"/>
      <c r="C78" s="393" t="s">
        <v>476</v>
      </c>
      <c r="D78" s="359">
        <f>1</f>
        <v>1</v>
      </c>
      <c r="E78" s="359" t="s">
        <v>407</v>
      </c>
      <c r="F78" s="290">
        <f t="shared" ref="F78:F80" si="92">SUM(D78:E78)</f>
        <v>1</v>
      </c>
      <c r="G78" s="19">
        <f>1.09*2.05</f>
        <v>2.23</v>
      </c>
      <c r="H78" s="126">
        <f t="shared" ref="H78:H80" si="93">G78*F78</f>
        <v>2.23</v>
      </c>
      <c r="I78" s="392"/>
      <c r="J78" s="9"/>
      <c r="K78" s="106">
        <f t="shared" ref="K78:K80" si="94">I78+J78</f>
        <v>0</v>
      </c>
      <c r="L78" s="358">
        <f t="shared" ref="L78:L80" si="95">F78*I78</f>
        <v>0</v>
      </c>
      <c r="M78" s="19">
        <f t="shared" ref="M78:M80" si="96">F78*J78</f>
        <v>0</v>
      </c>
      <c r="N78" s="106">
        <f t="shared" ref="N78:N80" si="97">L78+M78</f>
        <v>0</v>
      </c>
      <c r="O78" s="423" t="s">
        <v>509</v>
      </c>
      <c r="Q78" s="418"/>
    </row>
    <row r="79" spans="1:17" s="311" customFormat="1" ht="129.94999999999999" customHeight="1" outlineLevel="3" x14ac:dyDescent="0.25">
      <c r="A79" s="38" t="s">
        <v>368</v>
      </c>
      <c r="B79" s="39"/>
      <c r="C79" s="393" t="s">
        <v>471</v>
      </c>
      <c r="D79" s="359">
        <f>15</f>
        <v>15</v>
      </c>
      <c r="E79" s="359" t="s">
        <v>407</v>
      </c>
      <c r="F79" s="290">
        <f t="shared" si="92"/>
        <v>15</v>
      </c>
      <c r="G79" s="19">
        <f>1.25*2.1</f>
        <v>2.63</v>
      </c>
      <c r="H79" s="126">
        <f t="shared" si="93"/>
        <v>39.450000000000003</v>
      </c>
      <c r="I79" s="392"/>
      <c r="J79" s="9"/>
      <c r="K79" s="106">
        <f t="shared" si="94"/>
        <v>0</v>
      </c>
      <c r="L79" s="358">
        <f t="shared" si="95"/>
        <v>0</v>
      </c>
      <c r="M79" s="19">
        <f t="shared" si="96"/>
        <v>0</v>
      </c>
      <c r="N79" s="106">
        <f t="shared" si="97"/>
        <v>0</v>
      </c>
      <c r="O79" s="473" t="s">
        <v>504</v>
      </c>
      <c r="Q79" s="418"/>
    </row>
    <row r="80" spans="1:17" s="311" customFormat="1" ht="129.94999999999999" customHeight="1" outlineLevel="3" x14ac:dyDescent="0.25">
      <c r="A80" s="38" t="s">
        <v>414</v>
      </c>
      <c r="B80" s="39"/>
      <c r="C80" s="393" t="s">
        <v>459</v>
      </c>
      <c r="D80" s="359">
        <f>15</f>
        <v>15</v>
      </c>
      <c r="E80" s="359" t="s">
        <v>407</v>
      </c>
      <c r="F80" s="290">
        <f t="shared" si="92"/>
        <v>15</v>
      </c>
      <c r="G80" s="19">
        <f>1.25*2.1</f>
        <v>2.63</v>
      </c>
      <c r="H80" s="126">
        <f t="shared" si="93"/>
        <v>39.450000000000003</v>
      </c>
      <c r="I80" s="392"/>
      <c r="J80" s="9"/>
      <c r="K80" s="106">
        <f t="shared" si="94"/>
        <v>0</v>
      </c>
      <c r="L80" s="358">
        <f t="shared" si="95"/>
        <v>0</v>
      </c>
      <c r="M80" s="19">
        <f t="shared" si="96"/>
        <v>0</v>
      </c>
      <c r="N80" s="106">
        <f t="shared" si="97"/>
        <v>0</v>
      </c>
      <c r="O80" s="474"/>
      <c r="Q80" s="418"/>
    </row>
    <row r="81" spans="1:17" s="311" customFormat="1" ht="39.950000000000003" customHeight="1" outlineLevel="2" x14ac:dyDescent="0.25">
      <c r="A81" s="346" t="s">
        <v>369</v>
      </c>
      <c r="B81" s="347"/>
      <c r="C81" s="348" t="s">
        <v>412</v>
      </c>
      <c r="D81" s="349"/>
      <c r="E81" s="349"/>
      <c r="F81" s="360"/>
      <c r="G81" s="361"/>
      <c r="H81" s="363"/>
      <c r="I81" s="360"/>
      <c r="J81" s="361"/>
      <c r="K81" s="362"/>
      <c r="L81" s="360"/>
      <c r="M81" s="361"/>
      <c r="N81" s="352"/>
      <c r="O81" s="364"/>
      <c r="Q81" s="418"/>
    </row>
    <row r="82" spans="1:17" s="311" customFormat="1" ht="219" outlineLevel="3" x14ac:dyDescent="0.25">
      <c r="A82" s="38" t="s">
        <v>370</v>
      </c>
      <c r="B82" s="39"/>
      <c r="C82" s="393" t="s">
        <v>460</v>
      </c>
      <c r="D82" s="359">
        <f>1</f>
        <v>1</v>
      </c>
      <c r="E82" s="359" t="s">
        <v>407</v>
      </c>
      <c r="F82" s="290">
        <f t="shared" ref="F82" si="98">SUM(D82:E82)</f>
        <v>1</v>
      </c>
      <c r="G82" s="19">
        <f>1.3*2.1</f>
        <v>2.73</v>
      </c>
      <c r="H82" s="126">
        <f t="shared" ref="H82" si="99">G82*F82</f>
        <v>2.73</v>
      </c>
      <c r="I82" s="392"/>
      <c r="J82" s="9"/>
      <c r="K82" s="106">
        <f t="shared" ref="K82" si="100">I82+J82</f>
        <v>0</v>
      </c>
      <c r="L82" s="358">
        <f t="shared" ref="L82" si="101">F82*I82</f>
        <v>0</v>
      </c>
      <c r="M82" s="19">
        <f t="shared" ref="M82" si="102">F82*J82</f>
        <v>0</v>
      </c>
      <c r="N82" s="106">
        <f t="shared" ref="N82" si="103">L82+M82</f>
        <v>0</v>
      </c>
      <c r="O82" s="423" t="s">
        <v>505</v>
      </c>
      <c r="Q82" s="418"/>
    </row>
    <row r="83" spans="1:17" s="311" customFormat="1" ht="39.950000000000003" customHeight="1" outlineLevel="2" x14ac:dyDescent="0.25">
      <c r="A83" s="346" t="s">
        <v>376</v>
      </c>
      <c r="B83" s="347"/>
      <c r="C83" s="348" t="s">
        <v>440</v>
      </c>
      <c r="D83" s="349"/>
      <c r="E83" s="349"/>
      <c r="F83" s="360"/>
      <c r="G83" s="361"/>
      <c r="H83" s="363"/>
      <c r="I83" s="360"/>
      <c r="J83" s="361"/>
      <c r="K83" s="362"/>
      <c r="L83" s="360"/>
      <c r="M83" s="361"/>
      <c r="N83" s="352"/>
      <c r="O83" s="364"/>
      <c r="Q83" s="418"/>
    </row>
    <row r="84" spans="1:17" s="311" customFormat="1" ht="248.25" outlineLevel="3" x14ac:dyDescent="0.25">
      <c r="A84" s="38" t="s">
        <v>377</v>
      </c>
      <c r="B84" s="39"/>
      <c r="C84" s="393" t="s">
        <v>463</v>
      </c>
      <c r="D84" s="359">
        <f>14</f>
        <v>14</v>
      </c>
      <c r="E84" s="359" t="s">
        <v>407</v>
      </c>
      <c r="F84" s="290">
        <f t="shared" ref="F84:F85" si="104">SUM(D84:E84)</f>
        <v>14</v>
      </c>
      <c r="G84" s="19">
        <f>1.4*2.1</f>
        <v>2.94</v>
      </c>
      <c r="H84" s="126">
        <f t="shared" ref="H84:H85" si="105">G84*F84</f>
        <v>41.16</v>
      </c>
      <c r="I84" s="392"/>
      <c r="J84" s="9"/>
      <c r="K84" s="106">
        <f t="shared" ref="K84:K85" si="106">I84+J84</f>
        <v>0</v>
      </c>
      <c r="L84" s="358">
        <f t="shared" ref="L84:L85" si="107">F84*I84</f>
        <v>0</v>
      </c>
      <c r="M84" s="19">
        <f t="shared" ref="M84:M85" si="108">F84*J84</f>
        <v>0</v>
      </c>
      <c r="N84" s="106">
        <f t="shared" ref="N84:N85" si="109">L84+M84</f>
        <v>0</v>
      </c>
      <c r="O84" s="415" t="s">
        <v>506</v>
      </c>
      <c r="Q84" s="418"/>
    </row>
    <row r="85" spans="1:17" s="311" customFormat="1" ht="248.25" outlineLevel="3" x14ac:dyDescent="0.25">
      <c r="A85" s="38" t="s">
        <v>512</v>
      </c>
      <c r="B85" s="39"/>
      <c r="C85" s="393" t="s">
        <v>477</v>
      </c>
      <c r="D85" s="359">
        <f>14</f>
        <v>14</v>
      </c>
      <c r="E85" s="359" t="s">
        <v>407</v>
      </c>
      <c r="F85" s="290">
        <f t="shared" si="104"/>
        <v>14</v>
      </c>
      <c r="G85" s="19">
        <f>1.15*2.1</f>
        <v>2.42</v>
      </c>
      <c r="H85" s="126">
        <f t="shared" si="105"/>
        <v>33.880000000000003</v>
      </c>
      <c r="I85" s="392"/>
      <c r="J85" s="9"/>
      <c r="K85" s="106">
        <f t="shared" si="106"/>
        <v>0</v>
      </c>
      <c r="L85" s="358">
        <f t="shared" si="107"/>
        <v>0</v>
      </c>
      <c r="M85" s="19">
        <f t="shared" si="108"/>
        <v>0</v>
      </c>
      <c r="N85" s="106">
        <f t="shared" si="109"/>
        <v>0</v>
      </c>
      <c r="O85" s="415" t="s">
        <v>442</v>
      </c>
      <c r="Q85" s="418"/>
    </row>
    <row r="86" spans="1:17" s="311" customFormat="1" ht="39.950000000000003" customHeight="1" x14ac:dyDescent="0.25">
      <c r="A86" s="323" t="s">
        <v>381</v>
      </c>
      <c r="B86" s="324"/>
      <c r="C86" s="325" t="s">
        <v>449</v>
      </c>
      <c r="D86" s="326"/>
      <c r="E86" s="326"/>
      <c r="F86" s="327">
        <f>SUM(F87:F111)</f>
        <v>287</v>
      </c>
      <c r="G86" s="328"/>
      <c r="H86" s="386">
        <f>SUM(H87:H111)</f>
        <v>751.11</v>
      </c>
      <c r="I86" s="329"/>
      <c r="J86" s="328"/>
      <c r="K86" s="390"/>
      <c r="L86" s="330">
        <f>L87+L94</f>
        <v>0</v>
      </c>
      <c r="M86" s="331">
        <f>M87+M94</f>
        <v>0</v>
      </c>
      <c r="N86" s="332">
        <f>L86+M86</f>
        <v>0</v>
      </c>
      <c r="O86" s="333"/>
      <c r="Q86" s="418"/>
    </row>
    <row r="87" spans="1:17" s="311" customFormat="1" ht="39.950000000000003" customHeight="1" outlineLevel="1" x14ac:dyDescent="0.25">
      <c r="A87" s="334" t="s">
        <v>114</v>
      </c>
      <c r="B87" s="335"/>
      <c r="C87" s="336" t="s">
        <v>7</v>
      </c>
      <c r="D87" s="337"/>
      <c r="E87" s="337"/>
      <c r="F87" s="338"/>
      <c r="G87" s="339"/>
      <c r="H87" s="387"/>
      <c r="I87" s="340"/>
      <c r="J87" s="341"/>
      <c r="K87" s="391"/>
      <c r="L87" s="342">
        <f>SUM(L88:L93)</f>
        <v>0</v>
      </c>
      <c r="M87" s="343">
        <f>SUM(M88:M93)</f>
        <v>0</v>
      </c>
      <c r="N87" s="344">
        <f>L87+M87</f>
        <v>0</v>
      </c>
      <c r="O87" s="345"/>
      <c r="Q87" s="418"/>
    </row>
    <row r="88" spans="1:17" s="311" customFormat="1" ht="39.950000000000003" customHeight="1" outlineLevel="2" x14ac:dyDescent="0.25">
      <c r="A88" s="346" t="s">
        <v>382</v>
      </c>
      <c r="B88" s="347"/>
      <c r="C88" s="348" t="s">
        <v>1</v>
      </c>
      <c r="D88" s="349"/>
      <c r="E88" s="349"/>
      <c r="F88" s="360"/>
      <c r="G88" s="361"/>
      <c r="H88" s="363"/>
      <c r="I88" s="360"/>
      <c r="J88" s="361"/>
      <c r="K88" s="362"/>
      <c r="L88" s="360"/>
      <c r="M88" s="361"/>
      <c r="N88" s="352"/>
      <c r="O88" s="364"/>
      <c r="Q88" s="418"/>
    </row>
    <row r="89" spans="1:17" s="311" customFormat="1" ht="219.75" outlineLevel="3" x14ac:dyDescent="0.25">
      <c r="A89" s="38" t="s">
        <v>415</v>
      </c>
      <c r="B89" s="39"/>
      <c r="C89" s="393" t="s">
        <v>469</v>
      </c>
      <c r="D89" s="359">
        <f>3</f>
        <v>3</v>
      </c>
      <c r="E89" s="359" t="s">
        <v>407</v>
      </c>
      <c r="F89" s="290">
        <f t="shared" ref="F89:F90" si="110">SUM(D89:E89)</f>
        <v>3</v>
      </c>
      <c r="G89" s="19">
        <f>1.35*2.1</f>
        <v>2.84</v>
      </c>
      <c r="H89" s="126">
        <f t="shared" ref="H89:H90" si="111">G89*F89</f>
        <v>8.52</v>
      </c>
      <c r="I89" s="392"/>
      <c r="J89" s="9"/>
      <c r="K89" s="106">
        <f t="shared" ref="K89:K90" si="112">I89+J89</f>
        <v>0</v>
      </c>
      <c r="L89" s="358">
        <f t="shared" ref="L89:L90" si="113">F89*I89</f>
        <v>0</v>
      </c>
      <c r="M89" s="19">
        <f t="shared" ref="M89:M90" si="114">F89*J89</f>
        <v>0</v>
      </c>
      <c r="N89" s="106">
        <f t="shared" ref="N89:N90" si="115">L89+M89</f>
        <v>0</v>
      </c>
      <c r="O89" s="424" t="s">
        <v>508</v>
      </c>
      <c r="Q89" s="418"/>
    </row>
    <row r="90" spans="1:17" s="311" customFormat="1" ht="219.75" outlineLevel="3" x14ac:dyDescent="0.25">
      <c r="A90" s="38" t="s">
        <v>383</v>
      </c>
      <c r="B90" s="39"/>
      <c r="C90" s="393" t="s">
        <v>470</v>
      </c>
      <c r="D90" s="359">
        <f>1</f>
        <v>1</v>
      </c>
      <c r="E90" s="359" t="s">
        <v>407</v>
      </c>
      <c r="F90" s="290">
        <f t="shared" si="110"/>
        <v>1</v>
      </c>
      <c r="G90" s="19">
        <f>1.15*2.08</f>
        <v>2.39</v>
      </c>
      <c r="H90" s="126">
        <f t="shared" si="111"/>
        <v>2.39</v>
      </c>
      <c r="I90" s="392"/>
      <c r="J90" s="9"/>
      <c r="K90" s="106">
        <f t="shared" si="112"/>
        <v>0</v>
      </c>
      <c r="L90" s="358">
        <f t="shared" si="113"/>
        <v>0</v>
      </c>
      <c r="M90" s="19">
        <f t="shared" si="114"/>
        <v>0</v>
      </c>
      <c r="N90" s="106">
        <f t="shared" si="115"/>
        <v>0</v>
      </c>
      <c r="O90" s="423" t="s">
        <v>502</v>
      </c>
      <c r="Q90" s="418"/>
    </row>
    <row r="91" spans="1:17" s="311" customFormat="1" ht="39.950000000000003" customHeight="1" outlineLevel="2" x14ac:dyDescent="0.25">
      <c r="A91" s="346" t="s">
        <v>384</v>
      </c>
      <c r="B91" s="347"/>
      <c r="C91" s="348" t="s">
        <v>19</v>
      </c>
      <c r="D91" s="349"/>
      <c r="E91" s="349"/>
      <c r="F91" s="360"/>
      <c r="G91" s="361"/>
      <c r="H91" s="363"/>
      <c r="I91" s="360"/>
      <c r="J91" s="361"/>
      <c r="K91" s="362"/>
      <c r="L91" s="360"/>
      <c r="M91" s="361"/>
      <c r="N91" s="352"/>
      <c r="O91" s="364"/>
      <c r="Q91" s="418"/>
    </row>
    <row r="92" spans="1:17" s="311" customFormat="1" ht="129.94999999999999" customHeight="1" outlineLevel="3" x14ac:dyDescent="0.25">
      <c r="A92" s="38" t="s">
        <v>385</v>
      </c>
      <c r="B92" s="39"/>
      <c r="C92" s="393" t="s">
        <v>478</v>
      </c>
      <c r="D92" s="359">
        <f>1</f>
        <v>1</v>
      </c>
      <c r="E92" s="359" t="s">
        <v>407</v>
      </c>
      <c r="F92" s="290">
        <f t="shared" ref="F92:F93" si="116">SUM(D92:E92)</f>
        <v>1</v>
      </c>
      <c r="G92" s="19">
        <f>1.05*1.6</f>
        <v>1.68</v>
      </c>
      <c r="H92" s="126">
        <f t="shared" ref="H92:H93" si="117">G92*F92</f>
        <v>1.68</v>
      </c>
      <c r="I92" s="392"/>
      <c r="J92" s="9"/>
      <c r="K92" s="106">
        <f t="shared" ref="K92:K93" si="118">I92+J92</f>
        <v>0</v>
      </c>
      <c r="L92" s="358">
        <f t="shared" ref="L92:L93" si="119">F92*I92</f>
        <v>0</v>
      </c>
      <c r="M92" s="19">
        <f t="shared" ref="M92:M93" si="120">F92*J92</f>
        <v>0</v>
      </c>
      <c r="N92" s="106">
        <f t="shared" ref="N92:N93" si="121">L92+M92</f>
        <v>0</v>
      </c>
      <c r="O92" s="473" t="s">
        <v>503</v>
      </c>
      <c r="Q92" s="418"/>
    </row>
    <row r="93" spans="1:17" s="311" customFormat="1" ht="129.94999999999999" customHeight="1" outlineLevel="3" x14ac:dyDescent="0.25">
      <c r="A93" s="38" t="s">
        <v>386</v>
      </c>
      <c r="B93" s="39"/>
      <c r="C93" s="393" t="s">
        <v>458</v>
      </c>
      <c r="D93" s="359">
        <f>1</f>
        <v>1</v>
      </c>
      <c r="E93" s="359" t="s">
        <v>407</v>
      </c>
      <c r="F93" s="290">
        <f t="shared" si="116"/>
        <v>1</v>
      </c>
      <c r="G93" s="19">
        <f>1.05*1.6</f>
        <v>1.68</v>
      </c>
      <c r="H93" s="126">
        <f t="shared" si="117"/>
        <v>1.68</v>
      </c>
      <c r="I93" s="392"/>
      <c r="J93" s="9"/>
      <c r="K93" s="106">
        <f t="shared" si="118"/>
        <v>0</v>
      </c>
      <c r="L93" s="358">
        <f t="shared" si="119"/>
        <v>0</v>
      </c>
      <c r="M93" s="19">
        <f t="shared" si="120"/>
        <v>0</v>
      </c>
      <c r="N93" s="106">
        <f t="shared" si="121"/>
        <v>0</v>
      </c>
      <c r="O93" s="474"/>
      <c r="Q93" s="418"/>
    </row>
    <row r="94" spans="1:17" s="311" customFormat="1" ht="39.950000000000003" customHeight="1" outlineLevel="1" x14ac:dyDescent="0.25">
      <c r="A94" s="334" t="s">
        <v>390</v>
      </c>
      <c r="B94" s="335"/>
      <c r="C94" s="336" t="s">
        <v>8</v>
      </c>
      <c r="D94" s="337"/>
      <c r="E94" s="337"/>
      <c r="F94" s="338"/>
      <c r="G94" s="339"/>
      <c r="H94" s="387"/>
      <c r="I94" s="340"/>
      <c r="J94" s="341"/>
      <c r="K94" s="391"/>
      <c r="L94" s="342">
        <f>SUM(L95:L111)</f>
        <v>0</v>
      </c>
      <c r="M94" s="343">
        <f>SUM(M95:M111)</f>
        <v>0</v>
      </c>
      <c r="N94" s="344">
        <f>L94+M94</f>
        <v>0</v>
      </c>
      <c r="O94" s="345"/>
      <c r="Q94" s="418"/>
    </row>
    <row r="95" spans="1:17" s="311" customFormat="1" ht="39.950000000000003" customHeight="1" outlineLevel="2" x14ac:dyDescent="0.25">
      <c r="A95" s="346" t="s">
        <v>391</v>
      </c>
      <c r="B95" s="347"/>
      <c r="C95" s="348" t="s">
        <v>158</v>
      </c>
      <c r="D95" s="349"/>
      <c r="E95" s="349"/>
      <c r="F95" s="360"/>
      <c r="G95" s="361"/>
      <c r="H95" s="363"/>
      <c r="I95" s="360"/>
      <c r="J95" s="361"/>
      <c r="K95" s="362"/>
      <c r="L95" s="360"/>
      <c r="M95" s="361"/>
      <c r="N95" s="352"/>
      <c r="O95" s="364"/>
      <c r="Q95" s="418"/>
    </row>
    <row r="96" spans="1:17" s="311" customFormat="1" ht="129.94999999999999" customHeight="1" outlineLevel="3" x14ac:dyDescent="0.25">
      <c r="A96" s="38" t="s">
        <v>392</v>
      </c>
      <c r="B96" s="39"/>
      <c r="C96" s="393" t="s">
        <v>471</v>
      </c>
      <c r="D96" s="359">
        <f>60</f>
        <v>60</v>
      </c>
      <c r="E96" s="359" t="s">
        <v>407</v>
      </c>
      <c r="F96" s="290">
        <f t="shared" ref="F96:F111" si="122">SUM(D96:E96)</f>
        <v>60</v>
      </c>
      <c r="G96" s="19">
        <f>1.25*2.1</f>
        <v>2.63</v>
      </c>
      <c r="H96" s="126">
        <f t="shared" ref="H96:H97" si="123">G96*F96</f>
        <v>157.80000000000001</v>
      </c>
      <c r="I96" s="392"/>
      <c r="J96" s="9"/>
      <c r="K96" s="106">
        <f t="shared" ref="K96:K97" si="124">I96+J96</f>
        <v>0</v>
      </c>
      <c r="L96" s="358">
        <f t="shared" ref="L96:L97" si="125">F96*I96</f>
        <v>0</v>
      </c>
      <c r="M96" s="19">
        <f t="shared" ref="M96:M97" si="126">F96*J96</f>
        <v>0</v>
      </c>
      <c r="N96" s="106">
        <f t="shared" ref="N96:N97" si="127">L96+M96</f>
        <v>0</v>
      </c>
      <c r="O96" s="473" t="s">
        <v>504</v>
      </c>
      <c r="Q96" s="418"/>
    </row>
    <row r="97" spans="1:17" s="311" customFormat="1" ht="129.94999999999999" customHeight="1" outlineLevel="3" x14ac:dyDescent="0.25">
      <c r="A97" s="38" t="s">
        <v>416</v>
      </c>
      <c r="B97" s="39"/>
      <c r="C97" s="393" t="s">
        <v>459</v>
      </c>
      <c r="D97" s="359">
        <f>30</f>
        <v>30</v>
      </c>
      <c r="E97" s="359" t="s">
        <v>407</v>
      </c>
      <c r="F97" s="290">
        <f t="shared" si="122"/>
        <v>30</v>
      </c>
      <c r="G97" s="19">
        <f>1.25*2.1</f>
        <v>2.63</v>
      </c>
      <c r="H97" s="126">
        <f t="shared" si="123"/>
        <v>78.900000000000006</v>
      </c>
      <c r="I97" s="392"/>
      <c r="J97" s="9"/>
      <c r="K97" s="106">
        <f t="shared" si="124"/>
        <v>0</v>
      </c>
      <c r="L97" s="358">
        <f t="shared" si="125"/>
        <v>0</v>
      </c>
      <c r="M97" s="19">
        <f t="shared" si="126"/>
        <v>0</v>
      </c>
      <c r="N97" s="106">
        <f t="shared" si="127"/>
        <v>0</v>
      </c>
      <c r="O97" s="474"/>
      <c r="Q97" s="418"/>
    </row>
    <row r="98" spans="1:17" s="311" customFormat="1" ht="39.950000000000003" customHeight="1" outlineLevel="2" x14ac:dyDescent="0.25">
      <c r="A98" s="346" t="s">
        <v>393</v>
      </c>
      <c r="B98" s="347"/>
      <c r="C98" s="348" t="s">
        <v>412</v>
      </c>
      <c r="D98" s="349"/>
      <c r="E98" s="349"/>
      <c r="F98" s="360"/>
      <c r="G98" s="361"/>
      <c r="H98" s="363"/>
      <c r="I98" s="360"/>
      <c r="J98" s="361"/>
      <c r="K98" s="362"/>
      <c r="L98" s="360"/>
      <c r="M98" s="361"/>
      <c r="N98" s="352"/>
      <c r="O98" s="364"/>
      <c r="Q98" s="418"/>
    </row>
    <row r="99" spans="1:17" s="311" customFormat="1" ht="129.94999999999999" customHeight="1" outlineLevel="3" x14ac:dyDescent="0.25">
      <c r="A99" s="38" t="s">
        <v>394</v>
      </c>
      <c r="B99" s="39"/>
      <c r="C99" s="393" t="s">
        <v>460</v>
      </c>
      <c r="D99" s="359">
        <f>2</f>
        <v>2</v>
      </c>
      <c r="E99" s="359" t="s">
        <v>407</v>
      </c>
      <c r="F99" s="290">
        <f t="shared" si="122"/>
        <v>2</v>
      </c>
      <c r="G99" s="19">
        <f>1.3*2.1</f>
        <v>2.73</v>
      </c>
      <c r="H99" s="126">
        <f t="shared" ref="H99:H100" si="128">G99*F99</f>
        <v>5.46</v>
      </c>
      <c r="I99" s="392"/>
      <c r="J99" s="9"/>
      <c r="K99" s="106">
        <f t="shared" ref="K99:K100" si="129">I99+J99</f>
        <v>0</v>
      </c>
      <c r="L99" s="358">
        <f t="shared" ref="L99:L100" si="130">F99*I99</f>
        <v>0</v>
      </c>
      <c r="M99" s="19">
        <f t="shared" ref="M99:M100" si="131">F99*J99</f>
        <v>0</v>
      </c>
      <c r="N99" s="106">
        <f t="shared" ref="N99:N100" si="132">L99+M99</f>
        <v>0</v>
      </c>
      <c r="O99" s="473" t="s">
        <v>505</v>
      </c>
      <c r="Q99" s="418"/>
    </row>
    <row r="100" spans="1:17" s="311" customFormat="1" ht="129.94999999999999" customHeight="1" outlineLevel="3" x14ac:dyDescent="0.25">
      <c r="A100" s="38" t="s">
        <v>395</v>
      </c>
      <c r="B100" s="39"/>
      <c r="C100" s="393" t="s">
        <v>479</v>
      </c>
      <c r="D100" s="359">
        <f>3</f>
        <v>3</v>
      </c>
      <c r="E100" s="359" t="s">
        <v>407</v>
      </c>
      <c r="F100" s="290">
        <f t="shared" si="122"/>
        <v>3</v>
      </c>
      <c r="G100" s="19">
        <f>1.3*2.1</f>
        <v>2.73</v>
      </c>
      <c r="H100" s="126">
        <f t="shared" si="128"/>
        <v>8.19</v>
      </c>
      <c r="I100" s="392"/>
      <c r="J100" s="9"/>
      <c r="K100" s="106">
        <f t="shared" si="129"/>
        <v>0</v>
      </c>
      <c r="L100" s="358">
        <f t="shared" si="130"/>
        <v>0</v>
      </c>
      <c r="M100" s="19">
        <f t="shared" si="131"/>
        <v>0</v>
      </c>
      <c r="N100" s="106">
        <f t="shared" si="132"/>
        <v>0</v>
      </c>
      <c r="O100" s="474"/>
      <c r="Q100" s="418"/>
    </row>
    <row r="101" spans="1:17" s="311" customFormat="1" ht="39.950000000000003" customHeight="1" outlineLevel="2" x14ac:dyDescent="0.25">
      <c r="A101" s="346" t="s">
        <v>400</v>
      </c>
      <c r="B101" s="347"/>
      <c r="C101" s="348" t="s">
        <v>19</v>
      </c>
      <c r="D101" s="349"/>
      <c r="E101" s="349"/>
      <c r="F101" s="360"/>
      <c r="G101" s="361"/>
      <c r="H101" s="363"/>
      <c r="I101" s="360"/>
      <c r="J101" s="361"/>
      <c r="K101" s="362"/>
      <c r="L101" s="360"/>
      <c r="M101" s="361"/>
      <c r="N101" s="352"/>
      <c r="O101" s="364"/>
      <c r="Q101" s="418"/>
    </row>
    <row r="102" spans="1:17" s="311" customFormat="1" ht="234" outlineLevel="3" x14ac:dyDescent="0.25">
      <c r="A102" s="38" t="s">
        <v>401</v>
      </c>
      <c r="B102" s="39"/>
      <c r="C102" s="393" t="s">
        <v>480</v>
      </c>
      <c r="D102" s="359">
        <f>1</f>
        <v>1</v>
      </c>
      <c r="E102" s="359" t="s">
        <v>407</v>
      </c>
      <c r="F102" s="290">
        <f t="shared" si="122"/>
        <v>1</v>
      </c>
      <c r="G102" s="19">
        <f>1.15*2.08</f>
        <v>2.39</v>
      </c>
      <c r="H102" s="126">
        <f t="shared" ref="H102:H104" si="133">G102*F102</f>
        <v>2.39</v>
      </c>
      <c r="I102" s="392"/>
      <c r="J102" s="9"/>
      <c r="K102" s="106">
        <f t="shared" ref="K102:K104" si="134">I102+J102</f>
        <v>0</v>
      </c>
      <c r="L102" s="358">
        <f t="shared" ref="L102:L104" si="135">F102*I102</f>
        <v>0</v>
      </c>
      <c r="M102" s="19">
        <f t="shared" ref="M102:M104" si="136">F102*J102</f>
        <v>0</v>
      </c>
      <c r="N102" s="106">
        <f t="shared" ref="N102:N104" si="137">L102+M102</f>
        <v>0</v>
      </c>
      <c r="O102" s="414" t="s">
        <v>445</v>
      </c>
      <c r="Q102" s="418"/>
    </row>
    <row r="103" spans="1:17" s="311" customFormat="1" ht="234" outlineLevel="3" x14ac:dyDescent="0.25">
      <c r="A103" s="38" t="s">
        <v>402</v>
      </c>
      <c r="B103" s="39"/>
      <c r="C103" s="393" t="s">
        <v>481</v>
      </c>
      <c r="D103" s="359">
        <f>1</f>
        <v>1</v>
      </c>
      <c r="E103" s="359" t="s">
        <v>407</v>
      </c>
      <c r="F103" s="290">
        <f t="shared" si="122"/>
        <v>1</v>
      </c>
      <c r="G103" s="19">
        <f>1.15*2.1</f>
        <v>2.42</v>
      </c>
      <c r="H103" s="126">
        <f t="shared" si="133"/>
        <v>2.42</v>
      </c>
      <c r="I103" s="392"/>
      <c r="J103" s="9"/>
      <c r="K103" s="106">
        <f t="shared" si="134"/>
        <v>0</v>
      </c>
      <c r="L103" s="358">
        <f t="shared" si="135"/>
        <v>0</v>
      </c>
      <c r="M103" s="19">
        <f t="shared" si="136"/>
        <v>0</v>
      </c>
      <c r="N103" s="106">
        <f t="shared" si="137"/>
        <v>0</v>
      </c>
      <c r="O103" s="415" t="s">
        <v>510</v>
      </c>
      <c r="Q103" s="418"/>
    </row>
    <row r="104" spans="1:17" s="311" customFormat="1" ht="234" outlineLevel="3" x14ac:dyDescent="0.25">
      <c r="A104" s="38" t="s">
        <v>403</v>
      </c>
      <c r="B104" s="39"/>
      <c r="C104" s="393" t="s">
        <v>548</v>
      </c>
      <c r="D104" s="359">
        <f>2</f>
        <v>2</v>
      </c>
      <c r="E104" s="359" t="s">
        <v>407</v>
      </c>
      <c r="F104" s="290">
        <f t="shared" si="122"/>
        <v>2</v>
      </c>
      <c r="G104" s="19">
        <f>1.15*2.1</f>
        <v>2.42</v>
      </c>
      <c r="H104" s="126">
        <f t="shared" si="133"/>
        <v>4.84</v>
      </c>
      <c r="I104" s="392"/>
      <c r="J104" s="9"/>
      <c r="K104" s="106">
        <f t="shared" si="134"/>
        <v>0</v>
      </c>
      <c r="L104" s="358">
        <f t="shared" si="135"/>
        <v>0</v>
      </c>
      <c r="M104" s="19">
        <f t="shared" si="136"/>
        <v>0</v>
      </c>
      <c r="N104" s="106">
        <f t="shared" si="137"/>
        <v>0</v>
      </c>
      <c r="O104" s="415" t="s">
        <v>549</v>
      </c>
      <c r="Q104" s="418"/>
    </row>
    <row r="105" spans="1:17" s="311" customFormat="1" ht="39.950000000000003" customHeight="1" outlineLevel="2" x14ac:dyDescent="0.25">
      <c r="A105" s="346" t="s">
        <v>417</v>
      </c>
      <c r="B105" s="347"/>
      <c r="C105" s="348" t="s">
        <v>440</v>
      </c>
      <c r="D105" s="349"/>
      <c r="E105" s="349"/>
      <c r="F105" s="360"/>
      <c r="G105" s="361"/>
      <c r="H105" s="363"/>
      <c r="I105" s="360"/>
      <c r="J105" s="361"/>
      <c r="K105" s="362"/>
      <c r="L105" s="360"/>
      <c r="M105" s="361"/>
      <c r="N105" s="352"/>
      <c r="O105" s="364"/>
      <c r="Q105" s="418"/>
    </row>
    <row r="106" spans="1:17" s="311" customFormat="1" ht="129.94999999999999" customHeight="1" outlineLevel="3" x14ac:dyDescent="0.25">
      <c r="A106" s="38" t="s">
        <v>418</v>
      </c>
      <c r="B106" s="39"/>
      <c r="C106" s="393" t="s">
        <v>482</v>
      </c>
      <c r="D106" s="359">
        <f>28</f>
        <v>28</v>
      </c>
      <c r="E106" s="359" t="s">
        <v>407</v>
      </c>
      <c r="F106" s="290">
        <f t="shared" si="122"/>
        <v>28</v>
      </c>
      <c r="G106" s="19">
        <f>1.4*2.1</f>
        <v>2.94</v>
      </c>
      <c r="H106" s="126">
        <f t="shared" ref="H106:H111" si="138">G106*F106</f>
        <v>82.32</v>
      </c>
      <c r="I106" s="392"/>
      <c r="J106" s="9"/>
      <c r="K106" s="106">
        <f t="shared" ref="K106:K111" si="139">I106+J106</f>
        <v>0</v>
      </c>
      <c r="L106" s="358">
        <f t="shared" ref="L106:L111" si="140">F106*I106</f>
        <v>0</v>
      </c>
      <c r="M106" s="19">
        <f t="shared" ref="M106:M111" si="141">F106*J106</f>
        <v>0</v>
      </c>
      <c r="N106" s="106">
        <f t="shared" ref="N106:N111" si="142">L106+M106</f>
        <v>0</v>
      </c>
      <c r="O106" s="484" t="s">
        <v>506</v>
      </c>
      <c r="Q106" s="418"/>
    </row>
    <row r="107" spans="1:17" s="311" customFormat="1" ht="129.94999999999999" customHeight="1" outlineLevel="3" x14ac:dyDescent="0.25">
      <c r="A107" s="38" t="s">
        <v>419</v>
      </c>
      <c r="B107" s="39"/>
      <c r="C107" s="393" t="s">
        <v>465</v>
      </c>
      <c r="D107" s="359">
        <f>42</f>
        <v>42</v>
      </c>
      <c r="E107" s="359" t="s">
        <v>407</v>
      </c>
      <c r="F107" s="290">
        <f t="shared" si="122"/>
        <v>42</v>
      </c>
      <c r="G107" s="19">
        <f>1.4*2.1</f>
        <v>2.94</v>
      </c>
      <c r="H107" s="126">
        <f t="shared" si="138"/>
        <v>123.48</v>
      </c>
      <c r="I107" s="392"/>
      <c r="J107" s="9"/>
      <c r="K107" s="106">
        <f t="shared" si="139"/>
        <v>0</v>
      </c>
      <c r="L107" s="358">
        <f t="shared" si="140"/>
        <v>0</v>
      </c>
      <c r="M107" s="19">
        <f t="shared" si="141"/>
        <v>0</v>
      </c>
      <c r="N107" s="106">
        <f t="shared" si="142"/>
        <v>0</v>
      </c>
      <c r="O107" s="485"/>
      <c r="Q107" s="418"/>
    </row>
    <row r="108" spans="1:17" s="311" customFormat="1" ht="129.94999999999999" customHeight="1" outlineLevel="3" x14ac:dyDescent="0.25">
      <c r="A108" s="38" t="s">
        <v>420</v>
      </c>
      <c r="B108" s="39"/>
      <c r="C108" s="393" t="s">
        <v>483</v>
      </c>
      <c r="D108" s="359">
        <f>28</f>
        <v>28</v>
      </c>
      <c r="E108" s="359" t="s">
        <v>407</v>
      </c>
      <c r="F108" s="290">
        <f t="shared" si="122"/>
        <v>28</v>
      </c>
      <c r="G108" s="19">
        <f>1.15*2.1</f>
        <v>2.42</v>
      </c>
      <c r="H108" s="126">
        <f t="shared" si="138"/>
        <v>67.760000000000005</v>
      </c>
      <c r="I108" s="392"/>
      <c r="J108" s="9"/>
      <c r="K108" s="106">
        <f t="shared" si="139"/>
        <v>0</v>
      </c>
      <c r="L108" s="358">
        <f t="shared" si="140"/>
        <v>0</v>
      </c>
      <c r="M108" s="19">
        <f t="shared" si="141"/>
        <v>0</v>
      </c>
      <c r="N108" s="106">
        <f t="shared" si="142"/>
        <v>0</v>
      </c>
      <c r="O108" s="486" t="s">
        <v>511</v>
      </c>
      <c r="Q108" s="418"/>
    </row>
    <row r="109" spans="1:17" s="311" customFormat="1" ht="129.94999999999999" customHeight="1" outlineLevel="3" x14ac:dyDescent="0.25">
      <c r="A109" s="38" t="s">
        <v>421</v>
      </c>
      <c r="B109" s="39"/>
      <c r="C109" s="393" t="s">
        <v>484</v>
      </c>
      <c r="D109" s="359">
        <f>56</f>
        <v>56</v>
      </c>
      <c r="E109" s="359" t="s">
        <v>407</v>
      </c>
      <c r="F109" s="290">
        <f t="shared" si="122"/>
        <v>56</v>
      </c>
      <c r="G109" s="19">
        <f>1.15*2.1</f>
        <v>2.42</v>
      </c>
      <c r="H109" s="126">
        <f t="shared" si="138"/>
        <v>135.52000000000001</v>
      </c>
      <c r="I109" s="392"/>
      <c r="J109" s="9"/>
      <c r="K109" s="106">
        <f t="shared" si="139"/>
        <v>0</v>
      </c>
      <c r="L109" s="358">
        <f t="shared" si="140"/>
        <v>0</v>
      </c>
      <c r="M109" s="19">
        <f t="shared" si="141"/>
        <v>0</v>
      </c>
      <c r="N109" s="106">
        <f t="shared" si="142"/>
        <v>0</v>
      </c>
      <c r="O109" s="487"/>
      <c r="Q109" s="418"/>
    </row>
    <row r="110" spans="1:17" s="311" customFormat="1" ht="129.94999999999999" customHeight="1" outlineLevel="3" x14ac:dyDescent="0.25">
      <c r="A110" s="38" t="s">
        <v>513</v>
      </c>
      <c r="B110" s="39"/>
      <c r="C110" s="393" t="s">
        <v>461</v>
      </c>
      <c r="D110" s="359">
        <f>14</f>
        <v>14</v>
      </c>
      <c r="E110" s="359" t="s">
        <v>407</v>
      </c>
      <c r="F110" s="290">
        <f t="shared" si="122"/>
        <v>14</v>
      </c>
      <c r="G110" s="19">
        <f>1.15*2.1</f>
        <v>2.42</v>
      </c>
      <c r="H110" s="126">
        <f t="shared" si="138"/>
        <v>33.880000000000003</v>
      </c>
      <c r="I110" s="392"/>
      <c r="J110" s="9"/>
      <c r="K110" s="106">
        <f t="shared" si="139"/>
        <v>0</v>
      </c>
      <c r="L110" s="358">
        <f t="shared" si="140"/>
        <v>0</v>
      </c>
      <c r="M110" s="19">
        <f t="shared" si="141"/>
        <v>0</v>
      </c>
      <c r="N110" s="106">
        <f t="shared" si="142"/>
        <v>0</v>
      </c>
      <c r="O110" s="486" t="s">
        <v>442</v>
      </c>
      <c r="Q110" s="418"/>
    </row>
    <row r="111" spans="1:17" s="311" customFormat="1" ht="129.94999999999999" customHeight="1" outlineLevel="3" x14ac:dyDescent="0.25">
      <c r="A111" s="38" t="s">
        <v>514</v>
      </c>
      <c r="B111" s="39"/>
      <c r="C111" s="393" t="s">
        <v>485</v>
      </c>
      <c r="D111" s="359">
        <f>14</f>
        <v>14</v>
      </c>
      <c r="E111" s="359" t="s">
        <v>407</v>
      </c>
      <c r="F111" s="290">
        <f t="shared" si="122"/>
        <v>14</v>
      </c>
      <c r="G111" s="19">
        <f>1.15*2.1</f>
        <v>2.42</v>
      </c>
      <c r="H111" s="126">
        <f t="shared" si="138"/>
        <v>33.880000000000003</v>
      </c>
      <c r="I111" s="392"/>
      <c r="J111" s="9"/>
      <c r="K111" s="106">
        <f t="shared" si="139"/>
        <v>0</v>
      </c>
      <c r="L111" s="358">
        <f t="shared" si="140"/>
        <v>0</v>
      </c>
      <c r="M111" s="19">
        <f t="shared" si="141"/>
        <v>0</v>
      </c>
      <c r="N111" s="106">
        <f t="shared" si="142"/>
        <v>0</v>
      </c>
      <c r="O111" s="487"/>
      <c r="Q111" s="418"/>
    </row>
    <row r="112" spans="1:17" s="311" customFormat="1" ht="39.950000000000003" customHeight="1" x14ac:dyDescent="0.25">
      <c r="A112" s="323" t="s">
        <v>422</v>
      </c>
      <c r="B112" s="324"/>
      <c r="C112" s="325" t="s">
        <v>448</v>
      </c>
      <c r="D112" s="326"/>
      <c r="E112" s="326"/>
      <c r="F112" s="327">
        <f>SUM(F113:F138)</f>
        <v>210</v>
      </c>
      <c r="G112" s="328"/>
      <c r="H112" s="386">
        <f>SUM(H113:H138)</f>
        <v>459.07</v>
      </c>
      <c r="I112" s="329"/>
      <c r="J112" s="328"/>
      <c r="K112" s="390"/>
      <c r="L112" s="330">
        <f>L113</f>
        <v>0</v>
      </c>
      <c r="M112" s="331">
        <f>M113</f>
        <v>0</v>
      </c>
      <c r="N112" s="332">
        <f>L112+M112</f>
        <v>0</v>
      </c>
      <c r="O112" s="333"/>
      <c r="Q112" s="418"/>
    </row>
    <row r="113" spans="1:17" s="311" customFormat="1" ht="39.950000000000003" customHeight="1" outlineLevel="1" x14ac:dyDescent="0.25">
      <c r="A113" s="334" t="s">
        <v>423</v>
      </c>
      <c r="B113" s="335"/>
      <c r="C113" s="336" t="s">
        <v>8</v>
      </c>
      <c r="D113" s="337"/>
      <c r="E113" s="337"/>
      <c r="F113" s="338"/>
      <c r="G113" s="339"/>
      <c r="H113" s="387"/>
      <c r="I113" s="340"/>
      <c r="J113" s="341"/>
      <c r="K113" s="391"/>
      <c r="L113" s="342">
        <f>SUM(L114:L138)</f>
        <v>0</v>
      </c>
      <c r="M113" s="343">
        <f>SUM(M114:M138)</f>
        <v>0</v>
      </c>
      <c r="N113" s="344">
        <f>L113+M113</f>
        <v>0</v>
      </c>
      <c r="O113" s="345"/>
      <c r="Q113" s="418"/>
    </row>
    <row r="114" spans="1:17" s="311" customFormat="1" ht="39.950000000000003" customHeight="1" outlineLevel="2" x14ac:dyDescent="0.25">
      <c r="A114" s="346" t="s">
        <v>424</v>
      </c>
      <c r="B114" s="347"/>
      <c r="C114" s="348" t="s">
        <v>158</v>
      </c>
      <c r="D114" s="349"/>
      <c r="E114" s="349"/>
      <c r="F114" s="360"/>
      <c r="G114" s="361"/>
      <c r="H114" s="363"/>
      <c r="I114" s="360"/>
      <c r="J114" s="361"/>
      <c r="K114" s="362"/>
      <c r="L114" s="360"/>
      <c r="M114" s="361"/>
      <c r="N114" s="352"/>
      <c r="O114" s="364"/>
      <c r="Q114" s="418"/>
    </row>
    <row r="115" spans="1:17" s="311" customFormat="1" ht="60" customHeight="1" outlineLevel="3" x14ac:dyDescent="0.25">
      <c r="A115" s="38" t="s">
        <v>425</v>
      </c>
      <c r="B115" s="39"/>
      <c r="C115" s="393" t="s">
        <v>550</v>
      </c>
      <c r="D115" s="359" t="s">
        <v>407</v>
      </c>
      <c r="E115" s="359">
        <f>69</f>
        <v>69</v>
      </c>
      <c r="F115" s="290">
        <f t="shared" ref="F115:F118" si="143">SUM(D115:E115)</f>
        <v>69</v>
      </c>
      <c r="G115" s="19">
        <f>0.91*2.04</f>
        <v>1.86</v>
      </c>
      <c r="H115" s="126">
        <f t="shared" ref="H115:H118" si="144">G115*F115</f>
        <v>128.34</v>
      </c>
      <c r="I115" s="392"/>
      <c r="J115" s="9"/>
      <c r="K115" s="106">
        <f t="shared" ref="K115:K118" si="145">I115+J115</f>
        <v>0</v>
      </c>
      <c r="L115" s="358">
        <f t="shared" ref="L115:L118" si="146">F115*I115</f>
        <v>0</v>
      </c>
      <c r="M115" s="19">
        <f t="shared" ref="M115:M118" si="147">F115*J115</f>
        <v>0</v>
      </c>
      <c r="N115" s="106">
        <f t="shared" ref="N115:N118" si="148">L115+M115</f>
        <v>0</v>
      </c>
      <c r="O115" s="473" t="s">
        <v>515</v>
      </c>
      <c r="Q115" s="418"/>
    </row>
    <row r="116" spans="1:17" s="311" customFormat="1" ht="60" customHeight="1" outlineLevel="3" x14ac:dyDescent="0.25">
      <c r="A116" s="38" t="s">
        <v>426</v>
      </c>
      <c r="B116" s="39"/>
      <c r="C116" s="393" t="s">
        <v>551</v>
      </c>
      <c r="D116" s="359" t="s">
        <v>407</v>
      </c>
      <c r="E116" s="359">
        <f>62</f>
        <v>62</v>
      </c>
      <c r="F116" s="290">
        <f t="shared" si="143"/>
        <v>62</v>
      </c>
      <c r="G116" s="19">
        <f>0.91*2.04</f>
        <v>1.86</v>
      </c>
      <c r="H116" s="126">
        <f t="shared" si="144"/>
        <v>115.32</v>
      </c>
      <c r="I116" s="392"/>
      <c r="J116" s="9"/>
      <c r="K116" s="106">
        <f t="shared" si="145"/>
        <v>0</v>
      </c>
      <c r="L116" s="358">
        <f t="shared" si="146"/>
        <v>0</v>
      </c>
      <c r="M116" s="19">
        <f t="shared" si="147"/>
        <v>0</v>
      </c>
      <c r="N116" s="106">
        <f t="shared" si="148"/>
        <v>0</v>
      </c>
      <c r="O116" s="490"/>
      <c r="Q116" s="418"/>
    </row>
    <row r="117" spans="1:17" s="311" customFormat="1" ht="60" customHeight="1" outlineLevel="3" x14ac:dyDescent="0.25">
      <c r="A117" s="38" t="s">
        <v>427</v>
      </c>
      <c r="B117" s="39"/>
      <c r="C117" s="393" t="s">
        <v>552</v>
      </c>
      <c r="D117" s="359" t="s">
        <v>407</v>
      </c>
      <c r="E117" s="359">
        <f>2</f>
        <v>2</v>
      </c>
      <c r="F117" s="290">
        <f t="shared" si="143"/>
        <v>2</v>
      </c>
      <c r="G117" s="19">
        <f>1.05*2.04</f>
        <v>2.14</v>
      </c>
      <c r="H117" s="126">
        <f t="shared" si="144"/>
        <v>4.28</v>
      </c>
      <c r="I117" s="392"/>
      <c r="J117" s="9"/>
      <c r="K117" s="106">
        <f t="shared" si="145"/>
        <v>0</v>
      </c>
      <c r="L117" s="358">
        <f t="shared" si="146"/>
        <v>0</v>
      </c>
      <c r="M117" s="19">
        <f t="shared" si="147"/>
        <v>0</v>
      </c>
      <c r="N117" s="106">
        <f t="shared" si="148"/>
        <v>0</v>
      </c>
      <c r="O117" s="490"/>
      <c r="Q117" s="418"/>
    </row>
    <row r="118" spans="1:17" s="311" customFormat="1" ht="60" customHeight="1" outlineLevel="3" x14ac:dyDescent="0.25">
      <c r="A118" s="38" t="s">
        <v>428</v>
      </c>
      <c r="B118" s="39"/>
      <c r="C118" s="393" t="s">
        <v>553</v>
      </c>
      <c r="D118" s="359" t="s">
        <v>407</v>
      </c>
      <c r="E118" s="359">
        <f>2</f>
        <v>2</v>
      </c>
      <c r="F118" s="290">
        <f t="shared" si="143"/>
        <v>2</v>
      </c>
      <c r="G118" s="19">
        <f>1.05*2.04</f>
        <v>2.14</v>
      </c>
      <c r="H118" s="126">
        <f t="shared" si="144"/>
        <v>4.28</v>
      </c>
      <c r="I118" s="392"/>
      <c r="J118" s="9"/>
      <c r="K118" s="106">
        <f t="shared" si="145"/>
        <v>0</v>
      </c>
      <c r="L118" s="358">
        <f t="shared" si="146"/>
        <v>0</v>
      </c>
      <c r="M118" s="19">
        <f t="shared" si="147"/>
        <v>0</v>
      </c>
      <c r="N118" s="106">
        <f t="shared" si="148"/>
        <v>0</v>
      </c>
      <c r="O118" s="474"/>
      <c r="Q118" s="418"/>
    </row>
    <row r="119" spans="1:17" s="311" customFormat="1" ht="39.950000000000003" customHeight="1" outlineLevel="2" x14ac:dyDescent="0.25">
      <c r="A119" s="346" t="s">
        <v>429</v>
      </c>
      <c r="B119" s="347"/>
      <c r="C119" s="348" t="s">
        <v>412</v>
      </c>
      <c r="D119" s="349"/>
      <c r="E119" s="349"/>
      <c r="F119" s="360"/>
      <c r="G119" s="361"/>
      <c r="H119" s="363"/>
      <c r="I119" s="360"/>
      <c r="J119" s="361"/>
      <c r="K119" s="362"/>
      <c r="L119" s="360"/>
      <c r="M119" s="361"/>
      <c r="N119" s="352"/>
      <c r="O119" s="364"/>
      <c r="Q119" s="418"/>
    </row>
    <row r="120" spans="1:17" s="311" customFormat="1" ht="129.94999999999999" customHeight="1" outlineLevel="3" x14ac:dyDescent="0.25">
      <c r="A120" s="38" t="s">
        <v>430</v>
      </c>
      <c r="B120" s="39"/>
      <c r="C120" s="393" t="s">
        <v>486</v>
      </c>
      <c r="D120" s="359" t="s">
        <v>407</v>
      </c>
      <c r="E120" s="359">
        <f>1</f>
        <v>1</v>
      </c>
      <c r="F120" s="290">
        <f t="shared" ref="F120:F121" si="149">SUM(D120:E120)</f>
        <v>1</v>
      </c>
      <c r="G120" s="19">
        <f>1.5*2.1</f>
        <v>3.15</v>
      </c>
      <c r="H120" s="126">
        <f t="shared" ref="H120:H121" si="150">G120*F120</f>
        <v>3.15</v>
      </c>
      <c r="I120" s="392"/>
      <c r="J120" s="9"/>
      <c r="K120" s="106">
        <f t="shared" ref="K120:K121" si="151">I120+J120</f>
        <v>0</v>
      </c>
      <c r="L120" s="358">
        <f t="shared" ref="L120:L121" si="152">F120*I120</f>
        <v>0</v>
      </c>
      <c r="M120" s="19">
        <f t="shared" ref="M120:M121" si="153">F120*J120</f>
        <v>0</v>
      </c>
      <c r="N120" s="106">
        <f t="shared" ref="N120:N121" si="154">L120+M120</f>
        <v>0</v>
      </c>
      <c r="O120" s="473" t="s">
        <v>522</v>
      </c>
      <c r="Q120" s="418"/>
    </row>
    <row r="121" spans="1:17" s="311" customFormat="1" ht="129.94999999999999" customHeight="1" outlineLevel="3" x14ac:dyDescent="0.25">
      <c r="A121" s="38" t="s">
        <v>516</v>
      </c>
      <c r="B121" s="39"/>
      <c r="C121" s="393" t="s">
        <v>487</v>
      </c>
      <c r="D121" s="359" t="s">
        <v>407</v>
      </c>
      <c r="E121" s="359">
        <f>1</f>
        <v>1</v>
      </c>
      <c r="F121" s="290">
        <f t="shared" si="149"/>
        <v>1</v>
      </c>
      <c r="G121" s="19">
        <f>1.5*2.1</f>
        <v>3.15</v>
      </c>
      <c r="H121" s="126">
        <f t="shared" si="150"/>
        <v>3.15</v>
      </c>
      <c r="I121" s="392"/>
      <c r="J121" s="9"/>
      <c r="K121" s="106">
        <f t="shared" si="151"/>
        <v>0</v>
      </c>
      <c r="L121" s="358">
        <f t="shared" si="152"/>
        <v>0</v>
      </c>
      <c r="M121" s="19">
        <f t="shared" si="153"/>
        <v>0</v>
      </c>
      <c r="N121" s="106">
        <f t="shared" si="154"/>
        <v>0</v>
      </c>
      <c r="O121" s="474"/>
      <c r="Q121" s="418"/>
    </row>
    <row r="122" spans="1:17" s="311" customFormat="1" ht="39.950000000000003" customHeight="1" outlineLevel="2" x14ac:dyDescent="0.25">
      <c r="A122" s="346" t="s">
        <v>454</v>
      </c>
      <c r="B122" s="347"/>
      <c r="C122" s="348" t="s">
        <v>19</v>
      </c>
      <c r="D122" s="349"/>
      <c r="E122" s="349"/>
      <c r="F122" s="360"/>
      <c r="G122" s="361"/>
      <c r="H122" s="363"/>
      <c r="I122" s="360"/>
      <c r="J122" s="361"/>
      <c r="K122" s="362"/>
      <c r="L122" s="360"/>
      <c r="M122" s="361"/>
      <c r="N122" s="352"/>
      <c r="O122" s="364"/>
      <c r="Q122" s="418"/>
    </row>
    <row r="123" spans="1:17" s="311" customFormat="1" ht="129.94999999999999" customHeight="1" outlineLevel="3" x14ac:dyDescent="0.25">
      <c r="A123" s="38" t="s">
        <v>524</v>
      </c>
      <c r="B123" s="39"/>
      <c r="C123" s="393" t="s">
        <v>488</v>
      </c>
      <c r="D123" s="359" t="s">
        <v>407</v>
      </c>
      <c r="E123" s="359">
        <f>11</f>
        <v>11</v>
      </c>
      <c r="F123" s="290">
        <f t="shared" ref="F123:F127" si="155">SUM(D123:E123)</f>
        <v>11</v>
      </c>
      <c r="G123" s="19">
        <f>1.15*2.1</f>
        <v>2.42</v>
      </c>
      <c r="H123" s="126">
        <f t="shared" ref="H123:H127" si="156">G123*F123</f>
        <v>26.62</v>
      </c>
      <c r="I123" s="392"/>
      <c r="J123" s="9"/>
      <c r="K123" s="106">
        <f t="shared" ref="K123:K127" si="157">I123+J123</f>
        <v>0</v>
      </c>
      <c r="L123" s="358">
        <f t="shared" ref="L123:L127" si="158">F123*I123</f>
        <v>0</v>
      </c>
      <c r="M123" s="19">
        <f t="shared" ref="M123:M127" si="159">F123*J123</f>
        <v>0</v>
      </c>
      <c r="N123" s="106">
        <f t="shared" ref="N123:N127" si="160">L123+M123</f>
        <v>0</v>
      </c>
      <c r="O123" s="486" t="s">
        <v>517</v>
      </c>
      <c r="Q123" s="418"/>
    </row>
    <row r="124" spans="1:17" s="311" customFormat="1" ht="129.94999999999999" customHeight="1" outlineLevel="3" x14ac:dyDescent="0.25">
      <c r="A124" s="38" t="s">
        <v>525</v>
      </c>
      <c r="B124" s="39"/>
      <c r="C124" s="393" t="s">
        <v>489</v>
      </c>
      <c r="D124" s="359" t="s">
        <v>407</v>
      </c>
      <c r="E124" s="359">
        <f>6</f>
        <v>6</v>
      </c>
      <c r="F124" s="290">
        <f t="shared" si="155"/>
        <v>6</v>
      </c>
      <c r="G124" s="19">
        <f>1.15*2.1</f>
        <v>2.42</v>
      </c>
      <c r="H124" s="126">
        <f t="shared" si="156"/>
        <v>14.52</v>
      </c>
      <c r="I124" s="392"/>
      <c r="J124" s="9"/>
      <c r="K124" s="106">
        <f t="shared" si="157"/>
        <v>0</v>
      </c>
      <c r="L124" s="358">
        <f t="shared" si="158"/>
        <v>0</v>
      </c>
      <c r="M124" s="19">
        <f t="shared" si="159"/>
        <v>0</v>
      </c>
      <c r="N124" s="106">
        <f t="shared" si="160"/>
        <v>0</v>
      </c>
      <c r="O124" s="487"/>
      <c r="Q124" s="418"/>
    </row>
    <row r="125" spans="1:17" s="311" customFormat="1" ht="129.94999999999999" customHeight="1" outlineLevel="3" x14ac:dyDescent="0.25">
      <c r="A125" s="38" t="s">
        <v>526</v>
      </c>
      <c r="B125" s="39"/>
      <c r="C125" s="393" t="s">
        <v>490</v>
      </c>
      <c r="D125" s="359" t="s">
        <v>407</v>
      </c>
      <c r="E125" s="359">
        <f>1</f>
        <v>1</v>
      </c>
      <c r="F125" s="290">
        <f t="shared" si="155"/>
        <v>1</v>
      </c>
      <c r="G125" s="19">
        <f>1.15*2.1</f>
        <v>2.42</v>
      </c>
      <c r="H125" s="126">
        <f t="shared" si="156"/>
        <v>2.42</v>
      </c>
      <c r="I125" s="392"/>
      <c r="J125" s="9"/>
      <c r="K125" s="106">
        <f t="shared" si="157"/>
        <v>0</v>
      </c>
      <c r="L125" s="358">
        <f t="shared" si="158"/>
        <v>0</v>
      </c>
      <c r="M125" s="19">
        <f t="shared" si="159"/>
        <v>0</v>
      </c>
      <c r="N125" s="106">
        <f t="shared" si="160"/>
        <v>0</v>
      </c>
      <c r="O125" s="486" t="s">
        <v>518</v>
      </c>
      <c r="Q125" s="418"/>
    </row>
    <row r="126" spans="1:17" s="311" customFormat="1" ht="129.94999999999999" customHeight="1" outlineLevel="3" x14ac:dyDescent="0.25">
      <c r="A126" s="38" t="s">
        <v>527</v>
      </c>
      <c r="B126" s="39"/>
      <c r="C126" s="393" t="s">
        <v>491</v>
      </c>
      <c r="D126" s="359" t="s">
        <v>407</v>
      </c>
      <c r="E126" s="359">
        <f>2</f>
        <v>2</v>
      </c>
      <c r="F126" s="290">
        <f t="shared" si="155"/>
        <v>2</v>
      </c>
      <c r="G126" s="19">
        <f>1.15*2.1</f>
        <v>2.42</v>
      </c>
      <c r="H126" s="126">
        <f t="shared" si="156"/>
        <v>4.84</v>
      </c>
      <c r="I126" s="392"/>
      <c r="J126" s="9"/>
      <c r="K126" s="106">
        <f t="shared" si="157"/>
        <v>0</v>
      </c>
      <c r="L126" s="358">
        <f t="shared" si="158"/>
        <v>0</v>
      </c>
      <c r="M126" s="19">
        <f t="shared" si="159"/>
        <v>0</v>
      </c>
      <c r="N126" s="106">
        <f t="shared" si="160"/>
        <v>0</v>
      </c>
      <c r="O126" s="487"/>
      <c r="Q126" s="418"/>
    </row>
    <row r="127" spans="1:17" s="311" customFormat="1" ht="234" outlineLevel="3" x14ac:dyDescent="0.25">
      <c r="A127" s="38" t="s">
        <v>528</v>
      </c>
      <c r="B127" s="39"/>
      <c r="C127" s="393" t="s">
        <v>492</v>
      </c>
      <c r="D127" s="359" t="s">
        <v>407</v>
      </c>
      <c r="E127" s="359">
        <f>1</f>
        <v>1</v>
      </c>
      <c r="F127" s="290">
        <f t="shared" si="155"/>
        <v>1</v>
      </c>
      <c r="G127" s="19">
        <f>1.15*2.1</f>
        <v>2.42</v>
      </c>
      <c r="H127" s="126">
        <f t="shared" si="156"/>
        <v>2.42</v>
      </c>
      <c r="I127" s="392"/>
      <c r="J127" s="9"/>
      <c r="K127" s="106">
        <f t="shared" si="157"/>
        <v>0</v>
      </c>
      <c r="L127" s="358">
        <f t="shared" si="158"/>
        <v>0</v>
      </c>
      <c r="M127" s="19">
        <f t="shared" si="159"/>
        <v>0</v>
      </c>
      <c r="N127" s="106">
        <f t="shared" si="160"/>
        <v>0</v>
      </c>
      <c r="O127" s="414" t="s">
        <v>519</v>
      </c>
      <c r="Q127" s="418"/>
    </row>
    <row r="128" spans="1:17" s="311" customFormat="1" ht="39.950000000000003" customHeight="1" outlineLevel="2" x14ac:dyDescent="0.25">
      <c r="A128" s="346" t="s">
        <v>455</v>
      </c>
      <c r="B128" s="347"/>
      <c r="C128" s="348" t="s">
        <v>440</v>
      </c>
      <c r="D128" s="349"/>
      <c r="E128" s="349"/>
      <c r="F128" s="360"/>
      <c r="G128" s="361"/>
      <c r="H128" s="363"/>
      <c r="I128" s="360"/>
      <c r="J128" s="361"/>
      <c r="K128" s="362"/>
      <c r="L128" s="360"/>
      <c r="M128" s="361"/>
      <c r="N128" s="352"/>
      <c r="O128" s="364"/>
      <c r="Q128" s="418"/>
    </row>
    <row r="129" spans="1:18" s="311" customFormat="1" ht="90" customHeight="1" outlineLevel="3" x14ac:dyDescent="0.25">
      <c r="A129" s="38" t="s">
        <v>529</v>
      </c>
      <c r="B129" s="39"/>
      <c r="C129" s="393" t="s">
        <v>493</v>
      </c>
      <c r="D129" s="359" t="s">
        <v>407</v>
      </c>
      <c r="E129" s="359">
        <v>6</v>
      </c>
      <c r="F129" s="290">
        <f t="shared" ref="F129:F138" si="161">SUM(D129:E129)</f>
        <v>6</v>
      </c>
      <c r="G129" s="19">
        <f>1.2*2.1</f>
        <v>2.52</v>
      </c>
      <c r="H129" s="126">
        <f t="shared" ref="H129:H138" si="162">G129*F129</f>
        <v>15.12</v>
      </c>
      <c r="I129" s="392"/>
      <c r="J129" s="9"/>
      <c r="K129" s="106">
        <f t="shared" ref="K129:K138" si="163">I129+J129</f>
        <v>0</v>
      </c>
      <c r="L129" s="358">
        <f t="shared" ref="L129:L138" si="164">F129*I129</f>
        <v>0</v>
      </c>
      <c r="M129" s="19">
        <f t="shared" ref="M129:M138" si="165">F129*J129</f>
        <v>0</v>
      </c>
      <c r="N129" s="106">
        <f t="shared" ref="N129:N138" si="166">L129+M129</f>
        <v>0</v>
      </c>
      <c r="O129" s="486" t="s">
        <v>520</v>
      </c>
      <c r="Q129" s="422"/>
    </row>
    <row r="130" spans="1:18" s="311" customFormat="1" ht="90" customHeight="1" outlineLevel="3" x14ac:dyDescent="0.25">
      <c r="A130" s="38" t="s">
        <v>530</v>
      </c>
      <c r="B130" s="39"/>
      <c r="C130" s="393" t="s">
        <v>494</v>
      </c>
      <c r="D130" s="359" t="s">
        <v>407</v>
      </c>
      <c r="E130" s="359">
        <v>8</v>
      </c>
      <c r="F130" s="290">
        <f t="shared" si="161"/>
        <v>8</v>
      </c>
      <c r="G130" s="19">
        <f>1.2*2.1</f>
        <v>2.52</v>
      </c>
      <c r="H130" s="126">
        <f t="shared" si="162"/>
        <v>20.16</v>
      </c>
      <c r="I130" s="392"/>
      <c r="J130" s="9"/>
      <c r="K130" s="106">
        <f t="shared" si="163"/>
        <v>0</v>
      </c>
      <c r="L130" s="358">
        <f t="shared" si="164"/>
        <v>0</v>
      </c>
      <c r="M130" s="19">
        <f t="shared" si="165"/>
        <v>0</v>
      </c>
      <c r="N130" s="106">
        <f t="shared" si="166"/>
        <v>0</v>
      </c>
      <c r="O130" s="489"/>
      <c r="Q130" s="422"/>
    </row>
    <row r="131" spans="1:18" s="311" customFormat="1" ht="90" customHeight="1" outlineLevel="3" x14ac:dyDescent="0.25">
      <c r="A131" s="38" t="s">
        <v>531</v>
      </c>
      <c r="B131" s="39"/>
      <c r="C131" s="393" t="s">
        <v>495</v>
      </c>
      <c r="D131" s="359" t="s">
        <v>407</v>
      </c>
      <c r="E131" s="359">
        <v>4</v>
      </c>
      <c r="F131" s="290">
        <f t="shared" si="161"/>
        <v>4</v>
      </c>
      <c r="G131" s="19">
        <f>1.5*2.1</f>
        <v>3.15</v>
      </c>
      <c r="H131" s="126">
        <f t="shared" si="162"/>
        <v>12.6</v>
      </c>
      <c r="I131" s="392"/>
      <c r="J131" s="9"/>
      <c r="K131" s="106">
        <f t="shared" si="163"/>
        <v>0</v>
      </c>
      <c r="L131" s="358">
        <f t="shared" si="164"/>
        <v>0</v>
      </c>
      <c r="M131" s="19">
        <f t="shared" si="165"/>
        <v>0</v>
      </c>
      <c r="N131" s="106">
        <f t="shared" si="166"/>
        <v>0</v>
      </c>
      <c r="O131" s="487"/>
      <c r="Q131" s="422"/>
    </row>
    <row r="132" spans="1:18" s="311" customFormat="1" ht="129.94999999999999" customHeight="1" outlineLevel="3" x14ac:dyDescent="0.25">
      <c r="A132" s="38" t="s">
        <v>532</v>
      </c>
      <c r="B132" s="39"/>
      <c r="C132" s="393" t="s">
        <v>464</v>
      </c>
      <c r="D132" s="359" t="s">
        <v>407</v>
      </c>
      <c r="E132" s="359">
        <v>7</v>
      </c>
      <c r="F132" s="290">
        <f t="shared" si="161"/>
        <v>7</v>
      </c>
      <c r="G132" s="19">
        <f>1.4*2.1</f>
        <v>2.94</v>
      </c>
      <c r="H132" s="126">
        <f t="shared" si="162"/>
        <v>20.58</v>
      </c>
      <c r="I132" s="392"/>
      <c r="J132" s="9"/>
      <c r="K132" s="106">
        <f t="shared" si="163"/>
        <v>0</v>
      </c>
      <c r="L132" s="358">
        <f t="shared" si="164"/>
        <v>0</v>
      </c>
      <c r="M132" s="19">
        <f t="shared" si="165"/>
        <v>0</v>
      </c>
      <c r="N132" s="106">
        <f t="shared" si="166"/>
        <v>0</v>
      </c>
      <c r="O132" s="484" t="s">
        <v>506</v>
      </c>
      <c r="Q132" s="418"/>
    </row>
    <row r="133" spans="1:18" s="311" customFormat="1" ht="129.94999999999999" customHeight="1" outlineLevel="3" x14ac:dyDescent="0.25">
      <c r="A133" s="38" t="s">
        <v>533</v>
      </c>
      <c r="B133" s="39"/>
      <c r="C133" s="393" t="s">
        <v>465</v>
      </c>
      <c r="D133" s="359" t="s">
        <v>407</v>
      </c>
      <c r="E133" s="359">
        <v>7</v>
      </c>
      <c r="F133" s="290">
        <f t="shared" si="161"/>
        <v>7</v>
      </c>
      <c r="G133" s="19">
        <f>1.4*2.1</f>
        <v>2.94</v>
      </c>
      <c r="H133" s="126">
        <f t="shared" si="162"/>
        <v>20.58</v>
      </c>
      <c r="I133" s="392"/>
      <c r="J133" s="9"/>
      <c r="K133" s="106">
        <f t="shared" si="163"/>
        <v>0</v>
      </c>
      <c r="L133" s="358">
        <f t="shared" si="164"/>
        <v>0</v>
      </c>
      <c r="M133" s="19">
        <f t="shared" si="165"/>
        <v>0</v>
      </c>
      <c r="N133" s="106">
        <f t="shared" si="166"/>
        <v>0</v>
      </c>
      <c r="O133" s="485"/>
      <c r="Q133" s="418"/>
    </row>
    <row r="134" spans="1:18" s="311" customFormat="1" ht="129.94999999999999" customHeight="1" outlineLevel="3" x14ac:dyDescent="0.25">
      <c r="A134" s="38" t="s">
        <v>534</v>
      </c>
      <c r="B134" s="39"/>
      <c r="C134" s="393" t="s">
        <v>496</v>
      </c>
      <c r="D134" s="359" t="s">
        <v>407</v>
      </c>
      <c r="E134" s="359">
        <v>3</v>
      </c>
      <c r="F134" s="290">
        <f t="shared" si="161"/>
        <v>3</v>
      </c>
      <c r="G134" s="19">
        <f>1.4*2.1</f>
        <v>2.94</v>
      </c>
      <c r="H134" s="126">
        <f t="shared" si="162"/>
        <v>8.82</v>
      </c>
      <c r="I134" s="392"/>
      <c r="J134" s="9"/>
      <c r="K134" s="106">
        <f t="shared" si="163"/>
        <v>0</v>
      </c>
      <c r="L134" s="358">
        <f t="shared" si="164"/>
        <v>0</v>
      </c>
      <c r="M134" s="19">
        <f t="shared" si="165"/>
        <v>0</v>
      </c>
      <c r="N134" s="106">
        <f t="shared" si="166"/>
        <v>0</v>
      </c>
      <c r="O134" s="484" t="s">
        <v>521</v>
      </c>
      <c r="Q134" s="418"/>
    </row>
    <row r="135" spans="1:18" s="311" customFormat="1" ht="129.94999999999999" customHeight="1" outlineLevel="3" x14ac:dyDescent="0.25">
      <c r="A135" s="38" t="s">
        <v>535</v>
      </c>
      <c r="B135" s="39"/>
      <c r="C135" s="393" t="s">
        <v>497</v>
      </c>
      <c r="D135" s="359" t="s">
        <v>407</v>
      </c>
      <c r="E135" s="359">
        <v>8</v>
      </c>
      <c r="F135" s="290">
        <f t="shared" si="161"/>
        <v>8</v>
      </c>
      <c r="G135" s="19">
        <f>1.4*2.1</f>
        <v>2.94</v>
      </c>
      <c r="H135" s="126">
        <f t="shared" si="162"/>
        <v>23.52</v>
      </c>
      <c r="I135" s="392"/>
      <c r="J135" s="9"/>
      <c r="K135" s="106">
        <f t="shared" si="163"/>
        <v>0</v>
      </c>
      <c r="L135" s="358">
        <f t="shared" si="164"/>
        <v>0</v>
      </c>
      <c r="M135" s="19">
        <f t="shared" si="165"/>
        <v>0</v>
      </c>
      <c r="N135" s="106">
        <f t="shared" si="166"/>
        <v>0</v>
      </c>
      <c r="O135" s="485"/>
      <c r="Q135" s="418"/>
    </row>
    <row r="136" spans="1:18" s="311" customFormat="1" ht="129.94999999999999" customHeight="1" outlineLevel="3" x14ac:dyDescent="0.25">
      <c r="A136" s="38" t="s">
        <v>536</v>
      </c>
      <c r="B136" s="39"/>
      <c r="C136" s="393" t="s">
        <v>498</v>
      </c>
      <c r="D136" s="359" t="s">
        <v>407</v>
      </c>
      <c r="E136" s="359">
        <v>2</v>
      </c>
      <c r="F136" s="290">
        <f t="shared" si="161"/>
        <v>2</v>
      </c>
      <c r="G136" s="19">
        <f>1.5*2.1</f>
        <v>3.15</v>
      </c>
      <c r="H136" s="126">
        <f t="shared" si="162"/>
        <v>6.3</v>
      </c>
      <c r="I136" s="392"/>
      <c r="J136" s="9"/>
      <c r="K136" s="106">
        <f t="shared" si="163"/>
        <v>0</v>
      </c>
      <c r="L136" s="358">
        <f t="shared" si="164"/>
        <v>0</v>
      </c>
      <c r="M136" s="19">
        <f t="shared" si="165"/>
        <v>0</v>
      </c>
      <c r="N136" s="106">
        <f t="shared" si="166"/>
        <v>0</v>
      </c>
      <c r="O136" s="486" t="s">
        <v>523</v>
      </c>
      <c r="Q136" s="418"/>
    </row>
    <row r="137" spans="1:18" s="311" customFormat="1" ht="129.94999999999999" customHeight="1" outlineLevel="3" x14ac:dyDescent="0.25">
      <c r="A137" s="38" t="s">
        <v>537</v>
      </c>
      <c r="B137" s="39"/>
      <c r="C137" s="393" t="s">
        <v>499</v>
      </c>
      <c r="D137" s="359" t="s">
        <v>407</v>
      </c>
      <c r="E137" s="359">
        <v>6</v>
      </c>
      <c r="F137" s="290">
        <f t="shared" si="161"/>
        <v>6</v>
      </c>
      <c r="G137" s="19">
        <f>1.5*2.1</f>
        <v>3.15</v>
      </c>
      <c r="H137" s="126">
        <f t="shared" si="162"/>
        <v>18.899999999999999</v>
      </c>
      <c r="I137" s="392"/>
      <c r="J137" s="9"/>
      <c r="K137" s="106">
        <f t="shared" si="163"/>
        <v>0</v>
      </c>
      <c r="L137" s="358">
        <f t="shared" si="164"/>
        <v>0</v>
      </c>
      <c r="M137" s="19">
        <f t="shared" si="165"/>
        <v>0</v>
      </c>
      <c r="N137" s="106">
        <f t="shared" si="166"/>
        <v>0</v>
      </c>
      <c r="O137" s="487"/>
      <c r="Q137" s="418"/>
    </row>
    <row r="138" spans="1:18" s="311" customFormat="1" ht="249" outlineLevel="3" thickBot="1" x14ac:dyDescent="0.3">
      <c r="A138" s="38" t="s">
        <v>538</v>
      </c>
      <c r="B138" s="39"/>
      <c r="C138" s="393" t="s">
        <v>554</v>
      </c>
      <c r="D138" s="359" t="s">
        <v>407</v>
      </c>
      <c r="E138" s="359">
        <v>1</v>
      </c>
      <c r="F138" s="290">
        <f t="shared" si="161"/>
        <v>1</v>
      </c>
      <c r="G138" s="19">
        <f>1.5*2.1</f>
        <v>3.15</v>
      </c>
      <c r="H138" s="126">
        <f t="shared" si="162"/>
        <v>3.15</v>
      </c>
      <c r="I138" s="392"/>
      <c r="J138" s="9"/>
      <c r="K138" s="106">
        <f t="shared" si="163"/>
        <v>0</v>
      </c>
      <c r="L138" s="358">
        <f t="shared" si="164"/>
        <v>0</v>
      </c>
      <c r="M138" s="19">
        <f t="shared" si="165"/>
        <v>0</v>
      </c>
      <c r="N138" s="106">
        <f t="shared" si="166"/>
        <v>0</v>
      </c>
      <c r="O138" s="415" t="s">
        <v>555</v>
      </c>
      <c r="Q138" s="418"/>
    </row>
    <row r="139" spans="1:18" s="311" customFormat="1" ht="45" customHeight="1" thickBot="1" x14ac:dyDescent="0.3">
      <c r="A139" s="365"/>
      <c r="B139" s="366" t="s">
        <v>18</v>
      </c>
      <c r="C139" s="367" t="s">
        <v>20</v>
      </c>
      <c r="D139" s="368"/>
      <c r="E139" s="369"/>
      <c r="F139" s="370">
        <f>F16</f>
        <v>715</v>
      </c>
      <c r="G139" s="371"/>
      <c r="H139" s="375">
        <f>H16</f>
        <v>1787.32</v>
      </c>
      <c r="I139" s="373"/>
      <c r="J139" s="374"/>
      <c r="K139" s="372"/>
      <c r="L139" s="376">
        <f t="shared" ref="L139:M139" si="167">L16</f>
        <v>0</v>
      </c>
      <c r="M139" s="377">
        <f t="shared" si="167"/>
        <v>0</v>
      </c>
      <c r="N139" s="378">
        <f>L139+M139</f>
        <v>0</v>
      </c>
      <c r="O139" s="379"/>
      <c r="Q139" s="418"/>
    </row>
    <row r="140" spans="1:18" s="42" customFormat="1" x14ac:dyDescent="0.25">
      <c r="A140" s="383"/>
      <c r="B140" s="383"/>
      <c r="C140" s="44"/>
      <c r="D140" s="285"/>
      <c r="E140" s="285"/>
      <c r="F140" s="44"/>
      <c r="G140" s="44"/>
      <c r="H140" s="44"/>
      <c r="I140" s="44"/>
      <c r="J140" s="44"/>
      <c r="K140" s="44"/>
      <c r="L140" s="44"/>
      <c r="M140" s="44"/>
      <c r="N140" s="44"/>
      <c r="O140" s="44"/>
      <c r="P140" s="44"/>
      <c r="Q140" s="67"/>
      <c r="R140" s="44"/>
    </row>
    <row r="141" spans="1:18" s="42" customFormat="1" ht="18.75" x14ac:dyDescent="0.25">
      <c r="A141" s="383"/>
      <c r="B141" s="394" t="s">
        <v>35</v>
      </c>
      <c r="C141" s="44"/>
      <c r="D141" s="285"/>
      <c r="E141" s="285"/>
      <c r="F141" s="44"/>
      <c r="G141" s="44"/>
      <c r="H141" s="44"/>
      <c r="I141" s="44"/>
      <c r="J141" s="44"/>
      <c r="K141" s="44"/>
      <c r="L141" s="44"/>
      <c r="M141" s="44"/>
      <c r="N141" s="44"/>
      <c r="O141" s="44"/>
      <c r="P141" s="44"/>
      <c r="Q141" s="67"/>
      <c r="R141" s="44"/>
    </row>
    <row r="142" spans="1:18" s="42" customFormat="1" x14ac:dyDescent="0.25">
      <c r="A142" s="383"/>
      <c r="B142" s="395"/>
      <c r="C142" s="44"/>
      <c r="D142" s="285"/>
      <c r="E142" s="285"/>
      <c r="F142" s="44"/>
      <c r="G142" s="44"/>
      <c r="H142" s="44"/>
      <c r="I142" s="44"/>
      <c r="J142" s="44"/>
      <c r="K142" s="44"/>
      <c r="L142" s="44"/>
      <c r="M142" s="44"/>
      <c r="N142" s="44"/>
      <c r="O142" s="44"/>
      <c r="P142" s="44"/>
      <c r="Q142" s="67"/>
      <c r="R142" s="44"/>
    </row>
    <row r="143" spans="1:18" s="42" customFormat="1" ht="18.75" x14ac:dyDescent="0.25">
      <c r="A143" s="383"/>
      <c r="B143" s="396" t="s">
        <v>431</v>
      </c>
      <c r="C143" s="44"/>
      <c r="D143" s="285"/>
      <c r="E143" s="285"/>
      <c r="F143" s="44"/>
      <c r="G143" s="44"/>
      <c r="H143" s="44"/>
      <c r="I143" s="44"/>
      <c r="J143" s="44"/>
      <c r="K143" s="44"/>
      <c r="L143" s="44"/>
      <c r="M143" s="44"/>
      <c r="N143" s="44"/>
      <c r="O143" s="44"/>
      <c r="P143" s="44"/>
      <c r="Q143" s="67"/>
      <c r="R143" s="44"/>
    </row>
    <row r="144" spans="1:18" s="42" customFormat="1" ht="18.75" x14ac:dyDescent="0.25">
      <c r="A144" s="383"/>
      <c r="B144" s="396"/>
      <c r="C144" s="44"/>
      <c r="D144" s="285"/>
      <c r="E144" s="285"/>
      <c r="F144" s="44"/>
      <c r="G144" s="44"/>
      <c r="H144" s="44"/>
      <c r="I144" s="44"/>
      <c r="J144" s="44"/>
      <c r="K144" s="44"/>
      <c r="L144" s="44"/>
      <c r="M144" s="44"/>
      <c r="N144" s="44"/>
      <c r="O144" s="44"/>
      <c r="P144" s="44"/>
      <c r="Q144" s="67"/>
      <c r="R144" s="44"/>
    </row>
    <row r="145" spans="1:18" s="42" customFormat="1" ht="16.5" x14ac:dyDescent="0.25">
      <c r="A145" s="383"/>
      <c r="B145" s="380" t="s">
        <v>21</v>
      </c>
      <c r="C145" s="44"/>
      <c r="D145" s="285"/>
      <c r="E145" s="285"/>
      <c r="F145" s="44"/>
      <c r="G145" s="44"/>
      <c r="H145" s="44"/>
      <c r="I145" s="44"/>
      <c r="J145" s="44"/>
      <c r="K145" s="44"/>
      <c r="L145" s="44"/>
      <c r="M145" s="44"/>
      <c r="N145" s="44"/>
      <c r="O145" s="44"/>
      <c r="P145" s="44"/>
      <c r="Q145" s="67"/>
      <c r="R145" s="44"/>
    </row>
    <row r="146" spans="1:18" s="42" customFormat="1" ht="37.5" customHeight="1" x14ac:dyDescent="0.25">
      <c r="A146" s="416">
        <v>1</v>
      </c>
      <c r="B146" s="469" t="s">
        <v>435</v>
      </c>
      <c r="C146" s="469"/>
      <c r="D146" s="469"/>
      <c r="E146" s="469"/>
      <c r="F146" s="469"/>
      <c r="G146" s="469"/>
      <c r="H146" s="469"/>
      <c r="I146" s="469"/>
      <c r="J146" s="469"/>
      <c r="K146" s="469"/>
      <c r="L146" s="469"/>
      <c r="M146" s="469"/>
      <c r="N146" s="469"/>
      <c r="O146" s="469"/>
      <c r="P146" s="44"/>
      <c r="Q146" s="67"/>
      <c r="R146" s="44"/>
    </row>
    <row r="147" spans="1:18" s="42" customFormat="1" ht="26.25" customHeight="1" x14ac:dyDescent="0.25">
      <c r="A147" s="416">
        <v>2</v>
      </c>
      <c r="B147" s="472" t="s">
        <v>444</v>
      </c>
      <c r="C147" s="472"/>
      <c r="D147" s="472"/>
      <c r="E147" s="472"/>
      <c r="F147" s="472"/>
      <c r="G147" s="472"/>
      <c r="H147" s="472"/>
      <c r="I147" s="472"/>
      <c r="J147" s="472"/>
      <c r="K147" s="472"/>
      <c r="L147" s="472"/>
      <c r="M147" s="472"/>
      <c r="N147" s="472"/>
      <c r="O147" s="472"/>
      <c r="P147" s="44"/>
      <c r="Q147" s="67"/>
      <c r="R147" s="44"/>
    </row>
    <row r="148" spans="1:18" s="42" customFormat="1" ht="26.25" customHeight="1" x14ac:dyDescent="0.25">
      <c r="A148" s="416">
        <v>3</v>
      </c>
      <c r="B148" s="469" t="s">
        <v>27</v>
      </c>
      <c r="C148" s="469"/>
      <c r="D148" s="469"/>
      <c r="E148" s="469"/>
      <c r="F148" s="469"/>
      <c r="G148" s="469"/>
      <c r="H148" s="469"/>
      <c r="I148" s="469"/>
      <c r="J148" s="469"/>
      <c r="K148" s="469"/>
      <c r="L148" s="469"/>
      <c r="M148" s="469"/>
      <c r="N148" s="469"/>
      <c r="O148" s="469"/>
      <c r="P148" s="44"/>
      <c r="Q148" s="67"/>
      <c r="R148" s="44"/>
    </row>
    <row r="149" spans="1:18" s="42" customFormat="1" ht="225" customHeight="1" x14ac:dyDescent="0.25">
      <c r="A149" s="416">
        <v>4</v>
      </c>
      <c r="B149" s="470" t="s">
        <v>436</v>
      </c>
      <c r="C149" s="470"/>
      <c r="D149" s="470"/>
      <c r="E149" s="470"/>
      <c r="F149" s="470"/>
      <c r="G149" s="470"/>
      <c r="H149" s="470"/>
      <c r="I149" s="470"/>
      <c r="J149" s="470"/>
      <c r="K149" s="470"/>
      <c r="L149" s="470"/>
      <c r="M149" s="470"/>
      <c r="N149" s="470"/>
      <c r="O149" s="470"/>
      <c r="P149" s="381"/>
      <c r="Q149" s="421"/>
      <c r="R149" s="381"/>
    </row>
    <row r="150" spans="1:18" s="42" customFormat="1" ht="75" customHeight="1" x14ac:dyDescent="0.25">
      <c r="A150" s="416">
        <v>5</v>
      </c>
      <c r="B150" s="470" t="s">
        <v>437</v>
      </c>
      <c r="C150" s="470"/>
      <c r="D150" s="470"/>
      <c r="E150" s="470"/>
      <c r="F150" s="470"/>
      <c r="G150" s="470"/>
      <c r="H150" s="470"/>
      <c r="I150" s="470"/>
      <c r="J150" s="470"/>
      <c r="K150" s="470"/>
      <c r="L150" s="470"/>
      <c r="M150" s="470"/>
      <c r="N150" s="470"/>
      <c r="O150" s="470"/>
      <c r="P150" s="381"/>
      <c r="Q150" s="421"/>
      <c r="R150" s="381"/>
    </row>
    <row r="151" spans="1:18" s="42" customFormat="1" ht="45" customHeight="1" x14ac:dyDescent="0.25">
      <c r="A151" s="416">
        <v>6</v>
      </c>
      <c r="B151" s="470" t="s">
        <v>23</v>
      </c>
      <c r="C151" s="470"/>
      <c r="D151" s="470"/>
      <c r="E151" s="470"/>
      <c r="F151" s="470"/>
      <c r="G151" s="470"/>
      <c r="H151" s="470"/>
      <c r="I151" s="470"/>
      <c r="J151" s="470"/>
      <c r="K151" s="470"/>
      <c r="L151" s="470"/>
      <c r="M151" s="470"/>
      <c r="N151" s="470"/>
      <c r="O151" s="470"/>
      <c r="P151" s="44"/>
      <c r="Q151" s="67"/>
      <c r="R151" s="44"/>
    </row>
    <row r="152" spans="1:18" s="42" customFormat="1" ht="409.6" customHeight="1" x14ac:dyDescent="0.25">
      <c r="A152" s="416">
        <v>7</v>
      </c>
      <c r="B152" s="470" t="s">
        <v>540</v>
      </c>
      <c r="C152" s="470"/>
      <c r="D152" s="470"/>
      <c r="E152" s="470"/>
      <c r="F152" s="470"/>
      <c r="G152" s="470"/>
      <c r="H152" s="470"/>
      <c r="I152" s="470"/>
      <c r="J152" s="470"/>
      <c r="K152" s="470"/>
      <c r="L152" s="470"/>
      <c r="M152" s="470"/>
      <c r="N152" s="470"/>
      <c r="O152" s="470"/>
      <c r="P152" s="44"/>
      <c r="Q152" s="67"/>
      <c r="R152" s="44"/>
    </row>
    <row r="153" spans="1:18" s="42" customFormat="1" ht="282.75" customHeight="1" x14ac:dyDescent="0.25">
      <c r="A153" s="383"/>
      <c r="B153" s="471" t="s">
        <v>446</v>
      </c>
      <c r="C153" s="471"/>
      <c r="D153" s="471"/>
      <c r="E153" s="471"/>
      <c r="F153" s="471"/>
      <c r="G153" s="471"/>
      <c r="H153" s="471"/>
      <c r="I153" s="471"/>
      <c r="J153" s="471"/>
      <c r="K153" s="471"/>
      <c r="L153" s="471"/>
      <c r="M153" s="471"/>
      <c r="N153" s="471"/>
      <c r="O153" s="471"/>
      <c r="P153" s="44"/>
      <c r="Q153" s="67"/>
      <c r="R153" s="44"/>
    </row>
    <row r="154" spans="1:18" s="42" customFormat="1" ht="55.5" customHeight="1" x14ac:dyDescent="0.25">
      <c r="A154" s="416">
        <v>8</v>
      </c>
      <c r="B154" s="469" t="s">
        <v>438</v>
      </c>
      <c r="C154" s="469"/>
      <c r="D154" s="469"/>
      <c r="E154" s="469"/>
      <c r="F154" s="469"/>
      <c r="G154" s="469"/>
      <c r="H154" s="469"/>
      <c r="I154" s="469"/>
      <c r="J154" s="469"/>
      <c r="K154" s="469"/>
      <c r="L154" s="469"/>
      <c r="M154" s="469"/>
      <c r="N154" s="469"/>
      <c r="O154" s="469"/>
      <c r="P154" s="44"/>
      <c r="Q154" s="67"/>
      <c r="R154" s="44"/>
    </row>
    <row r="155" spans="1:18" s="42" customFormat="1" ht="26.25" customHeight="1" x14ac:dyDescent="0.25">
      <c r="A155" s="416">
        <v>9</v>
      </c>
      <c r="B155" s="469" t="s">
        <v>22</v>
      </c>
      <c r="C155" s="469"/>
      <c r="D155" s="469"/>
      <c r="E155" s="469"/>
      <c r="F155" s="469"/>
      <c r="G155" s="469"/>
      <c r="H155" s="469"/>
      <c r="I155" s="469"/>
      <c r="J155" s="469"/>
      <c r="K155" s="469"/>
      <c r="L155" s="469"/>
      <c r="M155" s="469"/>
      <c r="N155" s="469"/>
      <c r="O155" s="469"/>
      <c r="P155" s="44"/>
      <c r="Q155" s="67"/>
      <c r="R155" s="44"/>
    </row>
    <row r="156" spans="1:18" s="42" customFormat="1" ht="26.25" customHeight="1" x14ac:dyDescent="0.25">
      <c r="A156" s="416">
        <v>10</v>
      </c>
      <c r="B156" s="469" t="s">
        <v>28</v>
      </c>
      <c r="C156" s="469"/>
      <c r="D156" s="469"/>
      <c r="E156" s="469"/>
      <c r="F156" s="469"/>
      <c r="G156" s="469"/>
      <c r="H156" s="469"/>
      <c r="I156" s="469"/>
      <c r="J156" s="469"/>
      <c r="K156" s="469"/>
      <c r="L156" s="469"/>
      <c r="M156" s="469"/>
      <c r="N156" s="469"/>
      <c r="O156" s="469"/>
      <c r="P156" s="44"/>
      <c r="Q156" s="67"/>
      <c r="R156" s="44"/>
    </row>
    <row r="157" spans="1:18" s="42" customFormat="1" ht="26.25" customHeight="1" x14ac:dyDescent="0.25">
      <c r="A157" s="417">
        <v>11</v>
      </c>
      <c r="B157" s="469" t="s">
        <v>5</v>
      </c>
      <c r="C157" s="469"/>
      <c r="D157" s="469"/>
      <c r="E157" s="469"/>
      <c r="F157" s="469"/>
      <c r="G157" s="469"/>
      <c r="H157" s="469"/>
      <c r="I157" s="469"/>
      <c r="J157" s="469"/>
      <c r="K157" s="469"/>
      <c r="L157" s="469"/>
      <c r="M157" s="469"/>
      <c r="N157" s="469"/>
      <c r="O157" s="469"/>
      <c r="P157" s="44"/>
      <c r="Q157" s="67"/>
      <c r="R157" s="44"/>
    </row>
    <row r="158" spans="1:18" s="42" customFormat="1" x14ac:dyDescent="0.25">
      <c r="A158" s="383"/>
      <c r="B158" s="383"/>
      <c r="C158" s="44"/>
      <c r="D158" s="285"/>
      <c r="E158" s="285"/>
      <c r="F158" s="44"/>
      <c r="G158" s="44"/>
      <c r="H158" s="44"/>
      <c r="I158" s="44"/>
      <c r="J158" s="44"/>
      <c r="K158" s="44"/>
      <c r="L158" s="44"/>
      <c r="M158" s="44"/>
      <c r="N158" s="44"/>
      <c r="O158" s="44"/>
      <c r="P158" s="44"/>
      <c r="Q158" s="67"/>
      <c r="R158" s="44"/>
    </row>
    <row r="159" spans="1:18" s="42" customFormat="1" x14ac:dyDescent="0.25">
      <c r="A159" s="383"/>
      <c r="B159" s="383"/>
      <c r="C159" s="44"/>
      <c r="D159" s="285"/>
      <c r="E159" s="285"/>
      <c r="F159" s="44"/>
      <c r="G159" s="44"/>
      <c r="H159" s="44"/>
      <c r="I159" s="44"/>
      <c r="J159" s="44"/>
      <c r="K159" s="44"/>
      <c r="L159" s="44"/>
      <c r="M159" s="44"/>
      <c r="N159" s="44"/>
      <c r="O159" s="44"/>
      <c r="P159" s="44"/>
      <c r="Q159" s="67"/>
      <c r="R159" s="44"/>
    </row>
    <row r="160" spans="1:18" s="42" customFormat="1" x14ac:dyDescent="0.25">
      <c r="A160" s="383"/>
      <c r="B160" s="383"/>
      <c r="C160" s="44"/>
      <c r="D160" s="285"/>
      <c r="E160" s="285"/>
      <c r="F160" s="44"/>
      <c r="G160" s="44"/>
      <c r="H160" s="44"/>
      <c r="I160" s="44"/>
      <c r="J160" s="44"/>
      <c r="K160" s="44"/>
      <c r="L160" s="44"/>
      <c r="M160" s="44"/>
      <c r="N160" s="44"/>
      <c r="O160" s="44"/>
      <c r="P160" s="44"/>
      <c r="Q160" s="67"/>
      <c r="R160" s="44"/>
    </row>
    <row r="161" spans="1:18" s="42" customFormat="1" x14ac:dyDescent="0.25">
      <c r="A161" s="383"/>
      <c r="B161" s="383"/>
      <c r="C161" s="44"/>
      <c r="D161" s="285"/>
      <c r="E161" s="285"/>
      <c r="F161" s="44"/>
      <c r="G161" s="44"/>
      <c r="H161" s="44"/>
      <c r="I161" s="44"/>
      <c r="J161" s="44"/>
      <c r="K161" s="44"/>
      <c r="L161" s="44"/>
      <c r="M161" s="44"/>
      <c r="N161" s="44"/>
      <c r="O161" s="44"/>
      <c r="P161" s="44"/>
      <c r="Q161" s="67"/>
      <c r="R161" s="44"/>
    </row>
    <row r="162" spans="1:18" s="42" customFormat="1" x14ac:dyDescent="0.25">
      <c r="A162" s="383"/>
      <c r="B162" s="383"/>
      <c r="C162" s="44"/>
      <c r="D162" s="285"/>
      <c r="E162" s="285"/>
      <c r="F162" s="44"/>
      <c r="G162" s="44"/>
      <c r="H162" s="44"/>
      <c r="I162" s="44"/>
      <c r="J162" s="44"/>
      <c r="K162" s="44"/>
      <c r="L162" s="44"/>
      <c r="M162" s="44"/>
      <c r="N162" s="44"/>
      <c r="O162" s="44"/>
      <c r="P162" s="44"/>
      <c r="Q162" s="67"/>
      <c r="R162" s="44"/>
    </row>
    <row r="163" spans="1:18" s="42" customFormat="1" x14ac:dyDescent="0.25">
      <c r="A163" s="383"/>
      <c r="B163" s="383"/>
      <c r="C163" s="44"/>
      <c r="D163" s="285"/>
      <c r="E163" s="285"/>
      <c r="F163" s="44"/>
      <c r="G163" s="44"/>
      <c r="H163" s="44"/>
      <c r="I163" s="44"/>
      <c r="J163" s="44"/>
      <c r="K163" s="44"/>
      <c r="L163" s="44"/>
      <c r="M163" s="44"/>
      <c r="N163" s="44"/>
      <c r="O163" s="44"/>
      <c r="P163" s="44"/>
      <c r="Q163" s="67"/>
      <c r="R163" s="44"/>
    </row>
    <row r="164" spans="1:18" s="42" customFormat="1" x14ac:dyDescent="0.25">
      <c r="A164" s="383"/>
      <c r="B164" s="383"/>
      <c r="C164" s="44"/>
      <c r="D164" s="285"/>
      <c r="E164" s="285"/>
      <c r="F164" s="44"/>
      <c r="G164" s="44"/>
      <c r="H164" s="44"/>
      <c r="I164" s="44"/>
      <c r="J164" s="44"/>
      <c r="K164" s="44"/>
      <c r="L164" s="44"/>
      <c r="M164" s="44"/>
      <c r="N164" s="44"/>
      <c r="O164" s="44"/>
      <c r="P164" s="44"/>
      <c r="Q164" s="67"/>
      <c r="R164" s="44"/>
    </row>
    <row r="165" spans="1:18" s="42" customFormat="1" x14ac:dyDescent="0.25">
      <c r="A165" s="383"/>
      <c r="B165" s="383"/>
      <c r="C165" s="44"/>
      <c r="D165" s="285"/>
      <c r="E165" s="285"/>
      <c r="F165" s="44"/>
      <c r="G165" s="44"/>
      <c r="H165" s="44"/>
      <c r="I165" s="44"/>
      <c r="J165" s="44"/>
      <c r="K165" s="44"/>
      <c r="L165" s="44"/>
      <c r="M165" s="44"/>
      <c r="N165" s="44"/>
      <c r="O165" s="44"/>
      <c r="P165" s="44"/>
      <c r="Q165" s="67"/>
      <c r="R165" s="44"/>
    </row>
    <row r="166" spans="1:18" s="42" customFormat="1" x14ac:dyDescent="0.25">
      <c r="A166" s="383"/>
      <c r="B166" s="383"/>
      <c r="C166" s="44"/>
      <c r="D166" s="285"/>
      <c r="E166" s="285"/>
      <c r="F166" s="44"/>
      <c r="G166" s="44"/>
      <c r="H166" s="44"/>
      <c r="I166" s="44"/>
      <c r="J166" s="44"/>
      <c r="K166" s="44"/>
      <c r="L166" s="44"/>
      <c r="M166" s="44"/>
      <c r="N166" s="44"/>
      <c r="O166" s="44"/>
      <c r="P166" s="44"/>
      <c r="Q166" s="67"/>
      <c r="R166" s="44"/>
    </row>
    <row r="167" spans="1:18" s="42" customFormat="1" x14ac:dyDescent="0.25">
      <c r="A167" s="383"/>
      <c r="B167" s="383"/>
      <c r="C167" s="44"/>
      <c r="D167" s="285"/>
      <c r="E167" s="285"/>
      <c r="F167" s="44"/>
      <c r="G167" s="44"/>
      <c r="H167" s="44"/>
      <c r="I167" s="44"/>
      <c r="J167" s="44"/>
      <c r="K167" s="44"/>
      <c r="L167" s="44"/>
      <c r="M167" s="44"/>
      <c r="N167" s="44"/>
      <c r="O167" s="44"/>
      <c r="P167" s="44"/>
      <c r="Q167" s="67"/>
      <c r="R167" s="44"/>
    </row>
    <row r="168" spans="1:18" s="42" customFormat="1" x14ac:dyDescent="0.25">
      <c r="A168" s="383"/>
      <c r="B168" s="383"/>
      <c r="C168" s="44"/>
      <c r="D168" s="285"/>
      <c r="E168" s="285"/>
      <c r="F168" s="44"/>
      <c r="G168" s="44"/>
      <c r="H168" s="44"/>
      <c r="I168" s="44"/>
      <c r="J168" s="44"/>
      <c r="K168" s="44"/>
      <c r="L168" s="44"/>
      <c r="M168" s="44"/>
      <c r="N168" s="44"/>
      <c r="O168" s="44"/>
      <c r="P168" s="44"/>
      <c r="Q168" s="67"/>
      <c r="R168" s="44"/>
    </row>
    <row r="169" spans="1:18" s="42" customFormat="1" x14ac:dyDescent="0.25">
      <c r="A169" s="383"/>
      <c r="B169" s="383"/>
      <c r="C169" s="44"/>
      <c r="D169" s="285"/>
      <c r="E169" s="285"/>
      <c r="F169" s="44"/>
      <c r="G169" s="44"/>
      <c r="H169" s="44"/>
      <c r="I169" s="44"/>
      <c r="J169" s="44"/>
      <c r="K169" s="44"/>
      <c r="L169" s="44"/>
      <c r="M169" s="44"/>
      <c r="N169" s="44"/>
      <c r="O169" s="44"/>
      <c r="P169" s="44"/>
      <c r="Q169" s="67"/>
      <c r="R169" s="44"/>
    </row>
    <row r="170" spans="1:18" s="42" customFormat="1" x14ac:dyDescent="0.25">
      <c r="A170" s="383"/>
      <c r="B170" s="383"/>
      <c r="C170" s="44"/>
      <c r="D170" s="285"/>
      <c r="E170" s="285"/>
      <c r="F170" s="44"/>
      <c r="G170" s="44"/>
      <c r="H170" s="44"/>
      <c r="I170" s="44"/>
      <c r="J170" s="44"/>
      <c r="K170" s="44"/>
      <c r="L170" s="44"/>
      <c r="M170" s="44"/>
      <c r="N170" s="44"/>
      <c r="O170" s="44"/>
      <c r="P170" s="44"/>
      <c r="Q170" s="67"/>
      <c r="R170" s="44"/>
    </row>
    <row r="171" spans="1:18" s="42" customFormat="1" x14ac:dyDescent="0.25">
      <c r="A171" s="383"/>
      <c r="B171" s="383"/>
      <c r="C171" s="44"/>
      <c r="D171" s="285"/>
      <c r="E171" s="285"/>
      <c r="F171" s="44"/>
      <c r="G171" s="44"/>
      <c r="H171" s="44"/>
      <c r="I171" s="44"/>
      <c r="J171" s="44"/>
      <c r="K171" s="44"/>
      <c r="L171" s="44"/>
      <c r="M171" s="44"/>
      <c r="N171" s="44"/>
      <c r="O171" s="44"/>
      <c r="P171" s="44"/>
      <c r="Q171" s="67"/>
      <c r="R171" s="44"/>
    </row>
    <row r="172" spans="1:18" s="42" customFormat="1" x14ac:dyDescent="0.25">
      <c r="A172" s="383"/>
      <c r="B172" s="383"/>
      <c r="C172" s="44"/>
      <c r="D172" s="285"/>
      <c r="E172" s="285"/>
      <c r="F172" s="44"/>
      <c r="G172" s="44"/>
      <c r="H172" s="44"/>
      <c r="I172" s="44"/>
      <c r="J172" s="44"/>
      <c r="K172" s="44"/>
      <c r="L172" s="44"/>
      <c r="M172" s="44"/>
      <c r="N172" s="44"/>
      <c r="O172" s="44"/>
      <c r="P172" s="44"/>
      <c r="Q172" s="67"/>
      <c r="R172" s="44"/>
    </row>
    <row r="173" spans="1:18" s="42" customFormat="1" x14ac:dyDescent="0.25">
      <c r="A173" s="383"/>
      <c r="B173" s="383"/>
      <c r="C173" s="44"/>
      <c r="D173" s="285"/>
      <c r="E173" s="285"/>
      <c r="F173" s="44"/>
      <c r="G173" s="44"/>
      <c r="H173" s="44"/>
      <c r="I173" s="44"/>
      <c r="J173" s="44"/>
      <c r="K173" s="44"/>
      <c r="L173" s="44"/>
      <c r="M173" s="44"/>
      <c r="N173" s="44"/>
      <c r="O173" s="44"/>
      <c r="P173" s="44"/>
      <c r="Q173" s="67"/>
      <c r="R173" s="44"/>
    </row>
    <row r="174" spans="1:18" s="42" customFormat="1" x14ac:dyDescent="0.25">
      <c r="A174" s="383"/>
      <c r="B174" s="383"/>
      <c r="C174" s="44"/>
      <c r="D174" s="285"/>
      <c r="E174" s="285"/>
      <c r="F174" s="44"/>
      <c r="G174" s="44"/>
      <c r="H174" s="44"/>
      <c r="I174" s="44"/>
      <c r="J174" s="44"/>
      <c r="K174" s="44"/>
      <c r="L174" s="44"/>
      <c r="M174" s="44"/>
      <c r="N174" s="44"/>
      <c r="O174" s="44"/>
      <c r="P174" s="44"/>
      <c r="Q174" s="67"/>
      <c r="R174" s="44"/>
    </row>
    <row r="175" spans="1:18" s="42" customFormat="1" x14ac:dyDescent="0.25">
      <c r="A175" s="383"/>
      <c r="B175" s="383"/>
      <c r="C175" s="44"/>
      <c r="D175" s="285"/>
      <c r="E175" s="285"/>
      <c r="F175" s="44"/>
      <c r="G175" s="44"/>
      <c r="H175" s="44"/>
      <c r="I175" s="44"/>
      <c r="J175" s="44"/>
      <c r="K175" s="44"/>
      <c r="L175" s="44"/>
      <c r="M175" s="44"/>
      <c r="N175" s="44"/>
      <c r="O175" s="44"/>
      <c r="P175" s="44"/>
      <c r="Q175" s="67"/>
      <c r="R175" s="44"/>
    </row>
    <row r="176" spans="1:18" s="42" customFormat="1" x14ac:dyDescent="0.25">
      <c r="A176" s="383"/>
      <c r="B176" s="383"/>
      <c r="C176" s="44"/>
      <c r="D176" s="285"/>
      <c r="E176" s="285"/>
      <c r="F176" s="44"/>
      <c r="G176" s="44"/>
      <c r="H176" s="44"/>
      <c r="I176" s="44"/>
      <c r="J176" s="44"/>
      <c r="K176" s="44"/>
      <c r="L176" s="44"/>
      <c r="M176" s="44"/>
      <c r="N176" s="44"/>
      <c r="O176" s="44"/>
      <c r="P176" s="44"/>
      <c r="Q176" s="67"/>
      <c r="R176" s="44"/>
    </row>
    <row r="177" spans="1:18" s="42" customFormat="1" x14ac:dyDescent="0.25">
      <c r="A177" s="383"/>
      <c r="B177" s="383"/>
      <c r="C177" s="44"/>
      <c r="D177" s="285"/>
      <c r="E177" s="285"/>
      <c r="F177" s="44"/>
      <c r="G177" s="44"/>
      <c r="H177" s="44"/>
      <c r="I177" s="44"/>
      <c r="J177" s="44"/>
      <c r="K177" s="44"/>
      <c r="L177" s="44"/>
      <c r="M177" s="44"/>
      <c r="N177" s="44"/>
      <c r="O177" s="44"/>
      <c r="P177" s="44"/>
      <c r="Q177" s="67"/>
      <c r="R177" s="44"/>
    </row>
    <row r="178" spans="1:18" s="42" customFormat="1" x14ac:dyDescent="0.25">
      <c r="A178" s="383"/>
      <c r="B178" s="383"/>
      <c r="C178" s="44"/>
      <c r="D178" s="285"/>
      <c r="E178" s="285"/>
      <c r="F178" s="44"/>
      <c r="G178" s="44"/>
      <c r="H178" s="44"/>
      <c r="I178" s="44"/>
      <c r="J178" s="44"/>
      <c r="K178" s="44"/>
      <c r="L178" s="44"/>
      <c r="M178" s="44"/>
      <c r="N178" s="44"/>
      <c r="O178" s="44"/>
      <c r="P178" s="44"/>
      <c r="Q178" s="67"/>
      <c r="R178" s="44"/>
    </row>
    <row r="179" spans="1:18" s="42" customFormat="1" x14ac:dyDescent="0.25">
      <c r="A179" s="383"/>
      <c r="B179" s="383"/>
      <c r="C179" s="44"/>
      <c r="D179" s="285"/>
      <c r="E179" s="285"/>
      <c r="F179" s="44"/>
      <c r="G179" s="44"/>
      <c r="H179" s="44"/>
      <c r="I179" s="44"/>
      <c r="J179" s="44"/>
      <c r="K179" s="44"/>
      <c r="L179" s="44"/>
      <c r="M179" s="44"/>
      <c r="N179" s="44"/>
      <c r="O179" s="44"/>
      <c r="P179" s="44"/>
      <c r="Q179" s="67"/>
      <c r="R179" s="44"/>
    </row>
    <row r="180" spans="1:18" s="42" customFormat="1" x14ac:dyDescent="0.25">
      <c r="A180" s="383"/>
      <c r="B180" s="383"/>
      <c r="C180" s="44"/>
      <c r="D180" s="285"/>
      <c r="E180" s="285"/>
      <c r="F180" s="44"/>
      <c r="G180" s="44"/>
      <c r="H180" s="44"/>
      <c r="I180" s="44"/>
      <c r="J180" s="44"/>
      <c r="K180" s="44"/>
      <c r="L180" s="44"/>
      <c r="M180" s="44"/>
      <c r="N180" s="44"/>
      <c r="O180" s="44"/>
      <c r="P180" s="44"/>
      <c r="Q180" s="67"/>
      <c r="R180" s="44"/>
    </row>
    <row r="181" spans="1:18" s="42" customFormat="1" x14ac:dyDescent="0.25">
      <c r="A181" s="383"/>
      <c r="B181" s="383"/>
      <c r="C181" s="44"/>
      <c r="D181" s="285"/>
      <c r="E181" s="285"/>
      <c r="F181" s="44"/>
      <c r="G181" s="44"/>
      <c r="H181" s="44"/>
      <c r="I181" s="44"/>
      <c r="J181" s="44"/>
      <c r="K181" s="44"/>
      <c r="L181" s="44"/>
      <c r="M181" s="44"/>
      <c r="N181" s="44"/>
      <c r="O181" s="44"/>
      <c r="P181" s="44"/>
      <c r="Q181" s="67"/>
      <c r="R181" s="44"/>
    </row>
    <row r="182" spans="1:18" s="42" customFormat="1" x14ac:dyDescent="0.25">
      <c r="A182" s="383"/>
      <c r="B182" s="383"/>
      <c r="C182" s="44"/>
      <c r="D182" s="285"/>
      <c r="E182" s="285"/>
      <c r="F182" s="44"/>
      <c r="G182" s="44"/>
      <c r="H182" s="44"/>
      <c r="I182" s="44"/>
      <c r="J182" s="44"/>
      <c r="K182" s="44"/>
      <c r="L182" s="44"/>
      <c r="M182" s="44"/>
      <c r="N182" s="44"/>
      <c r="O182" s="44"/>
      <c r="P182" s="44"/>
      <c r="Q182" s="67"/>
      <c r="R182" s="44"/>
    </row>
    <row r="183" spans="1:18" s="42" customFormat="1" x14ac:dyDescent="0.25">
      <c r="A183" s="383"/>
      <c r="B183" s="383"/>
      <c r="C183" s="44"/>
      <c r="D183" s="285"/>
      <c r="E183" s="285"/>
      <c r="F183" s="44"/>
      <c r="G183" s="44"/>
      <c r="H183" s="44"/>
      <c r="I183" s="44"/>
      <c r="J183" s="44"/>
      <c r="K183" s="44"/>
      <c r="L183" s="44"/>
      <c r="M183" s="44"/>
      <c r="N183" s="44"/>
      <c r="O183" s="44"/>
      <c r="P183" s="44"/>
      <c r="Q183" s="67"/>
      <c r="R183" s="44"/>
    </row>
    <row r="184" spans="1:18" s="42" customFormat="1" x14ac:dyDescent="0.25">
      <c r="A184" s="383"/>
      <c r="B184" s="383"/>
      <c r="C184" s="44"/>
      <c r="D184" s="285"/>
      <c r="E184" s="285"/>
      <c r="F184" s="44"/>
      <c r="G184" s="44"/>
      <c r="H184" s="44"/>
      <c r="I184" s="44"/>
      <c r="J184" s="44"/>
      <c r="K184" s="44"/>
      <c r="L184" s="44"/>
      <c r="M184" s="44"/>
      <c r="N184" s="44"/>
      <c r="O184" s="44"/>
      <c r="P184" s="44"/>
      <c r="Q184" s="67"/>
      <c r="R184" s="44"/>
    </row>
    <row r="185" spans="1:18" s="42" customFormat="1" x14ac:dyDescent="0.25">
      <c r="A185" s="383"/>
      <c r="B185" s="383"/>
      <c r="C185" s="44"/>
      <c r="D185" s="285"/>
      <c r="E185" s="285"/>
      <c r="F185" s="44"/>
      <c r="G185" s="44"/>
      <c r="H185" s="44"/>
      <c r="I185" s="44"/>
      <c r="J185" s="44"/>
      <c r="K185" s="44"/>
      <c r="L185" s="44"/>
      <c r="M185" s="44"/>
      <c r="N185" s="44"/>
      <c r="O185" s="44"/>
      <c r="P185" s="44"/>
      <c r="Q185" s="67"/>
      <c r="R185" s="44"/>
    </row>
    <row r="186" spans="1:18" s="42" customFormat="1" x14ac:dyDescent="0.25">
      <c r="A186" s="383"/>
      <c r="B186" s="383"/>
      <c r="C186" s="44"/>
      <c r="D186" s="285"/>
      <c r="E186" s="285"/>
      <c r="F186" s="44"/>
      <c r="G186" s="44"/>
      <c r="H186" s="44"/>
      <c r="I186" s="44"/>
      <c r="J186" s="44"/>
      <c r="K186" s="44"/>
      <c r="L186" s="44"/>
      <c r="M186" s="44"/>
      <c r="N186" s="44"/>
      <c r="O186" s="44"/>
      <c r="P186" s="44"/>
      <c r="Q186" s="67"/>
      <c r="R186" s="44"/>
    </row>
    <row r="187" spans="1:18" s="42" customFormat="1" x14ac:dyDescent="0.25">
      <c r="A187" s="383"/>
      <c r="B187" s="383"/>
      <c r="C187" s="44"/>
      <c r="D187" s="285"/>
      <c r="E187" s="285"/>
      <c r="F187" s="44"/>
      <c r="G187" s="44"/>
      <c r="H187" s="44"/>
      <c r="I187" s="44"/>
      <c r="J187" s="44"/>
      <c r="K187" s="44"/>
      <c r="L187" s="44"/>
      <c r="M187" s="44"/>
      <c r="N187" s="44"/>
      <c r="O187" s="44"/>
      <c r="P187" s="44"/>
      <c r="Q187" s="67"/>
      <c r="R187" s="44"/>
    </row>
    <row r="188" spans="1:18" s="42" customFormat="1" x14ac:dyDescent="0.25">
      <c r="A188" s="383"/>
      <c r="B188" s="383"/>
      <c r="C188" s="44"/>
      <c r="D188" s="285"/>
      <c r="E188" s="285"/>
      <c r="F188" s="44"/>
      <c r="G188" s="44"/>
      <c r="H188" s="44"/>
      <c r="I188" s="44"/>
      <c r="J188" s="44"/>
      <c r="K188" s="44"/>
      <c r="L188" s="44"/>
      <c r="M188" s="44"/>
      <c r="N188" s="44"/>
      <c r="O188" s="44"/>
      <c r="P188" s="44"/>
      <c r="Q188" s="67"/>
      <c r="R188" s="44"/>
    </row>
    <row r="189" spans="1:18" s="42" customFormat="1" x14ac:dyDescent="0.25">
      <c r="A189" s="383"/>
      <c r="B189" s="383"/>
      <c r="C189" s="44"/>
      <c r="D189" s="285"/>
      <c r="E189" s="285"/>
      <c r="F189" s="44"/>
      <c r="G189" s="44"/>
      <c r="H189" s="44"/>
      <c r="I189" s="44"/>
      <c r="J189" s="44"/>
      <c r="K189" s="44"/>
      <c r="L189" s="44"/>
      <c r="M189" s="44"/>
      <c r="N189" s="44"/>
      <c r="O189" s="44"/>
      <c r="P189" s="44"/>
      <c r="Q189" s="67"/>
      <c r="R189" s="44"/>
    </row>
    <row r="190" spans="1:18" s="42" customFormat="1" x14ac:dyDescent="0.25">
      <c r="A190" s="383"/>
      <c r="B190" s="383"/>
      <c r="C190" s="44"/>
      <c r="D190" s="285"/>
      <c r="E190" s="285"/>
      <c r="F190" s="44"/>
      <c r="G190" s="44"/>
      <c r="H190" s="44"/>
      <c r="I190" s="44"/>
      <c r="J190" s="44"/>
      <c r="K190" s="44"/>
      <c r="L190" s="44"/>
      <c r="M190" s="44"/>
      <c r="N190" s="44"/>
      <c r="O190" s="44"/>
      <c r="P190" s="44"/>
      <c r="Q190" s="67"/>
      <c r="R190" s="44"/>
    </row>
    <row r="191" spans="1:18" s="42" customFormat="1" x14ac:dyDescent="0.25">
      <c r="A191" s="383"/>
      <c r="B191" s="383"/>
      <c r="C191" s="44"/>
      <c r="D191" s="285"/>
      <c r="E191" s="285"/>
      <c r="F191" s="44"/>
      <c r="G191" s="44"/>
      <c r="H191" s="44"/>
      <c r="I191" s="44"/>
      <c r="J191" s="44"/>
      <c r="K191" s="44"/>
      <c r="L191" s="44"/>
      <c r="M191" s="44"/>
      <c r="N191" s="44"/>
      <c r="O191" s="44"/>
      <c r="P191" s="44"/>
      <c r="Q191" s="67"/>
      <c r="R191" s="44"/>
    </row>
    <row r="192" spans="1:18" s="42" customFormat="1" x14ac:dyDescent="0.25">
      <c r="A192" s="383"/>
      <c r="B192" s="383"/>
      <c r="C192" s="44"/>
      <c r="D192" s="285"/>
      <c r="E192" s="285"/>
      <c r="F192" s="44"/>
      <c r="G192" s="44"/>
      <c r="H192" s="44"/>
      <c r="I192" s="44"/>
      <c r="J192" s="44"/>
      <c r="K192" s="44"/>
      <c r="L192" s="44"/>
      <c r="M192" s="44"/>
      <c r="N192" s="44"/>
      <c r="O192" s="44"/>
      <c r="P192" s="44"/>
      <c r="Q192" s="67"/>
      <c r="R192" s="44"/>
    </row>
    <row r="193" spans="1:18" s="42" customFormat="1" x14ac:dyDescent="0.25">
      <c r="A193" s="383"/>
      <c r="B193" s="383"/>
      <c r="C193" s="44"/>
      <c r="D193" s="285"/>
      <c r="E193" s="285"/>
      <c r="F193" s="44"/>
      <c r="G193" s="44"/>
      <c r="H193" s="44"/>
      <c r="I193" s="44"/>
      <c r="J193" s="44"/>
      <c r="K193" s="44"/>
      <c r="L193" s="44"/>
      <c r="M193" s="44"/>
      <c r="N193" s="44"/>
      <c r="O193" s="44"/>
      <c r="P193" s="44"/>
      <c r="Q193" s="67"/>
      <c r="R193" s="44"/>
    </row>
    <row r="194" spans="1:18" s="42" customFormat="1" x14ac:dyDescent="0.25">
      <c r="A194" s="383"/>
      <c r="B194" s="383"/>
      <c r="C194" s="44"/>
      <c r="D194" s="285"/>
      <c r="E194" s="285"/>
      <c r="F194" s="44"/>
      <c r="G194" s="44"/>
      <c r="H194" s="44"/>
      <c r="I194" s="44"/>
      <c r="J194" s="44"/>
      <c r="K194" s="44"/>
      <c r="L194" s="44"/>
      <c r="M194" s="44"/>
      <c r="N194" s="44"/>
      <c r="O194" s="44"/>
      <c r="P194" s="44"/>
      <c r="Q194" s="67"/>
      <c r="R194" s="44"/>
    </row>
    <row r="195" spans="1:18" s="42" customFormat="1" x14ac:dyDescent="0.25">
      <c r="A195" s="383"/>
      <c r="B195" s="383"/>
      <c r="C195" s="44"/>
      <c r="D195" s="285"/>
      <c r="E195" s="285"/>
      <c r="F195" s="44"/>
      <c r="G195" s="44"/>
      <c r="H195" s="44"/>
      <c r="I195" s="44"/>
      <c r="J195" s="44"/>
      <c r="K195" s="44"/>
      <c r="L195" s="44"/>
      <c r="M195" s="44"/>
      <c r="N195" s="44"/>
      <c r="O195" s="44"/>
      <c r="P195" s="44"/>
      <c r="Q195" s="67"/>
      <c r="R195" s="44"/>
    </row>
    <row r="196" spans="1:18" s="42" customFormat="1" x14ac:dyDescent="0.25">
      <c r="A196" s="383"/>
      <c r="B196" s="383"/>
      <c r="C196" s="44"/>
      <c r="D196" s="285"/>
      <c r="E196" s="285"/>
      <c r="F196" s="44"/>
      <c r="G196" s="44"/>
      <c r="H196" s="44"/>
      <c r="I196" s="44"/>
      <c r="J196" s="44"/>
      <c r="K196" s="44"/>
      <c r="L196" s="44"/>
      <c r="M196" s="44"/>
      <c r="N196" s="44"/>
      <c r="O196" s="44"/>
      <c r="P196" s="44"/>
      <c r="Q196" s="67"/>
      <c r="R196" s="44"/>
    </row>
    <row r="197" spans="1:18" s="42" customFormat="1" x14ac:dyDescent="0.25">
      <c r="A197" s="383"/>
      <c r="B197" s="383"/>
      <c r="C197" s="44"/>
      <c r="D197" s="285"/>
      <c r="E197" s="285"/>
      <c r="F197" s="44"/>
      <c r="G197" s="44"/>
      <c r="H197" s="44"/>
      <c r="I197" s="44"/>
      <c r="J197" s="44"/>
      <c r="K197" s="44"/>
      <c r="L197" s="44"/>
      <c r="M197" s="44"/>
      <c r="N197" s="44"/>
      <c r="O197" s="44"/>
      <c r="P197" s="44"/>
      <c r="Q197" s="67"/>
      <c r="R197" s="44"/>
    </row>
    <row r="198" spans="1:18" s="42" customFormat="1" x14ac:dyDescent="0.25">
      <c r="A198" s="383"/>
      <c r="B198" s="383"/>
      <c r="C198" s="44"/>
      <c r="D198" s="285"/>
      <c r="E198" s="285"/>
      <c r="F198" s="44"/>
      <c r="G198" s="44"/>
      <c r="H198" s="44"/>
      <c r="I198" s="44"/>
      <c r="J198" s="44"/>
      <c r="K198" s="44"/>
      <c r="L198" s="44"/>
      <c r="M198" s="44"/>
      <c r="N198" s="44"/>
      <c r="O198" s="44"/>
      <c r="P198" s="44"/>
      <c r="Q198" s="67"/>
      <c r="R198" s="44"/>
    </row>
    <row r="199" spans="1:18" s="42" customFormat="1" x14ac:dyDescent="0.25">
      <c r="A199" s="383"/>
      <c r="B199" s="383"/>
      <c r="C199" s="44"/>
      <c r="D199" s="285"/>
      <c r="E199" s="285"/>
      <c r="F199" s="44"/>
      <c r="G199" s="44"/>
      <c r="H199" s="44"/>
      <c r="I199" s="44"/>
      <c r="J199" s="44"/>
      <c r="K199" s="44"/>
      <c r="L199" s="44"/>
      <c r="M199" s="44"/>
      <c r="N199" s="44"/>
      <c r="O199" s="44"/>
      <c r="P199" s="44"/>
      <c r="Q199" s="67"/>
      <c r="R199" s="44"/>
    </row>
    <row r="200" spans="1:18" s="42" customFormat="1" x14ac:dyDescent="0.25">
      <c r="A200" s="383"/>
      <c r="B200" s="383"/>
      <c r="C200" s="44"/>
      <c r="D200" s="285"/>
      <c r="E200" s="285"/>
      <c r="F200" s="44"/>
      <c r="G200" s="44"/>
      <c r="H200" s="44"/>
      <c r="I200" s="44"/>
      <c r="J200" s="44"/>
      <c r="K200" s="44"/>
      <c r="L200" s="44"/>
      <c r="M200" s="44"/>
      <c r="N200" s="44"/>
      <c r="O200" s="44"/>
      <c r="P200" s="44"/>
      <c r="Q200" s="67"/>
      <c r="R200" s="44"/>
    </row>
    <row r="201" spans="1:18" s="42" customFormat="1" x14ac:dyDescent="0.25">
      <c r="A201" s="383"/>
      <c r="B201" s="383"/>
      <c r="C201" s="44"/>
      <c r="D201" s="285"/>
      <c r="E201" s="285"/>
      <c r="F201" s="44"/>
      <c r="G201" s="44"/>
      <c r="H201" s="44"/>
      <c r="I201" s="44"/>
      <c r="J201" s="44"/>
      <c r="K201" s="44"/>
      <c r="L201" s="44"/>
      <c r="M201" s="44"/>
      <c r="N201" s="44"/>
      <c r="O201" s="44"/>
      <c r="P201" s="44"/>
      <c r="Q201" s="67"/>
      <c r="R201" s="44"/>
    </row>
    <row r="202" spans="1:18" s="42" customFormat="1" x14ac:dyDescent="0.25">
      <c r="A202" s="383"/>
      <c r="B202" s="383"/>
      <c r="C202" s="44"/>
      <c r="D202" s="285"/>
      <c r="E202" s="285"/>
      <c r="F202" s="44"/>
      <c r="G202" s="44"/>
      <c r="H202" s="44"/>
      <c r="I202" s="44"/>
      <c r="J202" s="44"/>
      <c r="K202" s="44"/>
      <c r="L202" s="44"/>
      <c r="M202" s="44"/>
      <c r="N202" s="44"/>
      <c r="O202" s="44"/>
      <c r="P202" s="44"/>
      <c r="Q202" s="67"/>
      <c r="R202" s="44"/>
    </row>
    <row r="203" spans="1:18" s="42" customFormat="1" x14ac:dyDescent="0.25">
      <c r="A203" s="383"/>
      <c r="B203" s="383"/>
      <c r="C203" s="44"/>
      <c r="D203" s="285"/>
      <c r="E203" s="285"/>
      <c r="F203" s="44"/>
      <c r="G203" s="44"/>
      <c r="H203" s="44"/>
      <c r="I203" s="44"/>
      <c r="J203" s="44"/>
      <c r="K203" s="44"/>
      <c r="L203" s="44"/>
      <c r="M203" s="44"/>
      <c r="N203" s="44"/>
      <c r="O203" s="44"/>
      <c r="P203" s="44"/>
      <c r="Q203" s="67"/>
      <c r="R203" s="44"/>
    </row>
    <row r="204" spans="1:18" s="42" customFormat="1" x14ac:dyDescent="0.25">
      <c r="A204" s="383"/>
      <c r="B204" s="383"/>
      <c r="C204" s="44"/>
      <c r="D204" s="285"/>
      <c r="E204" s="285"/>
      <c r="F204" s="44"/>
      <c r="G204" s="44"/>
      <c r="H204" s="44"/>
      <c r="I204" s="44"/>
      <c r="J204" s="44"/>
      <c r="K204" s="44"/>
      <c r="L204" s="44"/>
      <c r="M204" s="44"/>
      <c r="N204" s="44"/>
      <c r="O204" s="44"/>
      <c r="P204" s="44"/>
      <c r="Q204" s="67"/>
      <c r="R204" s="44"/>
    </row>
    <row r="205" spans="1:18" s="42" customFormat="1" x14ac:dyDescent="0.25">
      <c r="A205" s="383"/>
      <c r="B205" s="383"/>
      <c r="C205" s="44"/>
      <c r="D205" s="285"/>
      <c r="E205" s="285"/>
      <c r="F205" s="44"/>
      <c r="G205" s="44"/>
      <c r="H205" s="44"/>
      <c r="I205" s="44"/>
      <c r="J205" s="44"/>
      <c r="K205" s="44"/>
      <c r="L205" s="44"/>
      <c r="M205" s="44"/>
      <c r="N205" s="44"/>
      <c r="O205" s="44"/>
      <c r="P205" s="44"/>
      <c r="Q205" s="67"/>
      <c r="R205" s="44"/>
    </row>
    <row r="206" spans="1:18" s="42" customFormat="1" x14ac:dyDescent="0.25">
      <c r="A206" s="383"/>
      <c r="B206" s="383"/>
      <c r="C206" s="44"/>
      <c r="D206" s="285"/>
      <c r="E206" s="285"/>
      <c r="F206" s="44"/>
      <c r="G206" s="44"/>
      <c r="H206" s="44"/>
      <c r="I206" s="44"/>
      <c r="J206" s="44"/>
      <c r="K206" s="44"/>
      <c r="L206" s="44"/>
      <c r="M206" s="44"/>
      <c r="N206" s="44"/>
      <c r="O206" s="44"/>
      <c r="P206" s="44"/>
      <c r="Q206" s="67"/>
      <c r="R206" s="44"/>
    </row>
    <row r="207" spans="1:18" s="42" customFormat="1" x14ac:dyDescent="0.25">
      <c r="A207" s="383"/>
      <c r="B207" s="383"/>
      <c r="C207" s="44"/>
      <c r="D207" s="285"/>
      <c r="E207" s="285"/>
      <c r="F207" s="44"/>
      <c r="G207" s="44"/>
      <c r="H207" s="44"/>
      <c r="I207" s="44"/>
      <c r="J207" s="44"/>
      <c r="K207" s="44"/>
      <c r="L207" s="44"/>
      <c r="M207" s="44"/>
      <c r="N207" s="44"/>
      <c r="O207" s="44"/>
      <c r="P207" s="44"/>
      <c r="Q207" s="67"/>
      <c r="R207" s="44"/>
    </row>
    <row r="208" spans="1:18" s="42" customFormat="1" x14ac:dyDescent="0.25">
      <c r="A208" s="383"/>
      <c r="B208" s="383"/>
      <c r="C208" s="44"/>
      <c r="D208" s="285"/>
      <c r="E208" s="285"/>
      <c r="F208" s="44"/>
      <c r="G208" s="44"/>
      <c r="H208" s="44"/>
      <c r="I208" s="44"/>
      <c r="J208" s="44"/>
      <c r="K208" s="44"/>
      <c r="L208" s="44"/>
      <c r="M208" s="44"/>
      <c r="N208" s="44"/>
      <c r="O208" s="44"/>
      <c r="P208" s="44"/>
      <c r="Q208" s="67"/>
      <c r="R208" s="44"/>
    </row>
    <row r="209" spans="1:18" s="42" customFormat="1" x14ac:dyDescent="0.25">
      <c r="A209" s="383"/>
      <c r="B209" s="383"/>
      <c r="C209" s="44"/>
      <c r="D209" s="285"/>
      <c r="E209" s="285"/>
      <c r="F209" s="44"/>
      <c r="G209" s="44"/>
      <c r="H209" s="44"/>
      <c r="I209" s="44"/>
      <c r="J209" s="44"/>
      <c r="K209" s="44"/>
      <c r="L209" s="44"/>
      <c r="M209" s="44"/>
      <c r="N209" s="44"/>
      <c r="O209" s="44"/>
      <c r="P209" s="44"/>
      <c r="Q209" s="67"/>
      <c r="R209" s="44"/>
    </row>
    <row r="210" spans="1:18" s="42" customFormat="1" x14ac:dyDescent="0.25">
      <c r="A210" s="383"/>
      <c r="B210" s="383"/>
      <c r="C210" s="44"/>
      <c r="D210" s="285"/>
      <c r="E210" s="285"/>
      <c r="F210" s="44"/>
      <c r="G210" s="44"/>
      <c r="H210" s="44"/>
      <c r="I210" s="44"/>
      <c r="J210" s="44"/>
      <c r="K210" s="44"/>
      <c r="L210" s="44"/>
      <c r="M210" s="44"/>
      <c r="N210" s="44"/>
      <c r="O210" s="44"/>
      <c r="P210" s="44"/>
      <c r="Q210" s="67"/>
      <c r="R210" s="44"/>
    </row>
    <row r="211" spans="1:18" s="42" customFormat="1" x14ac:dyDescent="0.25">
      <c r="A211" s="383"/>
      <c r="B211" s="383"/>
      <c r="C211" s="44"/>
      <c r="D211" s="285"/>
      <c r="E211" s="285"/>
      <c r="F211" s="44"/>
      <c r="G211" s="44"/>
      <c r="H211" s="44"/>
      <c r="I211" s="44"/>
      <c r="J211" s="44"/>
      <c r="K211" s="44"/>
      <c r="L211" s="44"/>
      <c r="M211" s="44"/>
      <c r="N211" s="44"/>
      <c r="O211" s="44"/>
      <c r="P211" s="44"/>
      <c r="Q211" s="67"/>
      <c r="R211" s="44"/>
    </row>
    <row r="212" spans="1:18" s="42" customFormat="1" x14ac:dyDescent="0.25">
      <c r="A212" s="383"/>
      <c r="B212" s="383"/>
      <c r="C212" s="44"/>
      <c r="D212" s="285"/>
      <c r="E212" s="285"/>
      <c r="F212" s="44"/>
      <c r="G212" s="44"/>
      <c r="H212" s="44"/>
      <c r="I212" s="44"/>
      <c r="J212" s="44"/>
      <c r="K212" s="44"/>
      <c r="L212" s="44"/>
      <c r="M212" s="44"/>
      <c r="N212" s="44"/>
      <c r="O212" s="44"/>
      <c r="P212" s="44"/>
      <c r="Q212" s="67"/>
      <c r="R212" s="44"/>
    </row>
    <row r="213" spans="1:18" s="42" customFormat="1" x14ac:dyDescent="0.25">
      <c r="A213" s="383"/>
      <c r="B213" s="383"/>
      <c r="C213" s="44"/>
      <c r="D213" s="285"/>
      <c r="E213" s="285"/>
      <c r="F213" s="44"/>
      <c r="G213" s="44"/>
      <c r="H213" s="44"/>
      <c r="I213" s="44"/>
      <c r="J213" s="44"/>
      <c r="K213" s="44"/>
      <c r="L213" s="44"/>
      <c r="M213" s="44"/>
      <c r="N213" s="44"/>
      <c r="O213" s="44"/>
      <c r="P213" s="44"/>
      <c r="Q213" s="67"/>
      <c r="R213" s="44"/>
    </row>
    <row r="214" spans="1:18" s="42" customFormat="1" x14ac:dyDescent="0.25">
      <c r="A214" s="383"/>
      <c r="B214" s="383"/>
      <c r="C214" s="44"/>
      <c r="D214" s="285"/>
      <c r="E214" s="285"/>
      <c r="F214" s="44"/>
      <c r="G214" s="44"/>
      <c r="H214" s="44"/>
      <c r="I214" s="44"/>
      <c r="J214" s="44"/>
      <c r="K214" s="44"/>
      <c r="L214" s="44"/>
      <c r="M214" s="44"/>
      <c r="N214" s="44"/>
      <c r="O214" s="44"/>
      <c r="P214" s="44"/>
      <c r="Q214" s="67"/>
      <c r="R214" s="44"/>
    </row>
    <row r="215" spans="1:18" s="42" customFormat="1" x14ac:dyDescent="0.25">
      <c r="A215" s="383"/>
      <c r="B215" s="383"/>
      <c r="C215" s="44"/>
      <c r="D215" s="285"/>
      <c r="E215" s="285"/>
      <c r="F215" s="44"/>
      <c r="G215" s="44"/>
      <c r="H215" s="44"/>
      <c r="I215" s="44"/>
      <c r="J215" s="44"/>
      <c r="K215" s="44"/>
      <c r="L215" s="44"/>
      <c r="M215" s="44"/>
      <c r="N215" s="44"/>
      <c r="O215" s="44"/>
      <c r="P215" s="44"/>
      <c r="Q215" s="67"/>
      <c r="R215" s="44"/>
    </row>
    <row r="216" spans="1:18" s="42" customFormat="1" x14ac:dyDescent="0.25">
      <c r="A216" s="383"/>
      <c r="B216" s="383"/>
      <c r="C216" s="44"/>
      <c r="D216" s="285"/>
      <c r="E216" s="285"/>
      <c r="F216" s="44"/>
      <c r="G216" s="44"/>
      <c r="H216" s="44"/>
      <c r="I216" s="44"/>
      <c r="J216" s="44"/>
      <c r="K216" s="44"/>
      <c r="L216" s="44"/>
      <c r="M216" s="44"/>
      <c r="N216" s="44"/>
      <c r="O216" s="44"/>
      <c r="P216" s="44"/>
      <c r="Q216" s="67"/>
      <c r="R216" s="44"/>
    </row>
    <row r="217" spans="1:18" s="42" customFormat="1" x14ac:dyDescent="0.25">
      <c r="A217" s="383"/>
      <c r="B217" s="383"/>
      <c r="C217" s="44"/>
      <c r="D217" s="285"/>
      <c r="E217" s="285"/>
      <c r="F217" s="44"/>
      <c r="G217" s="44"/>
      <c r="H217" s="44"/>
      <c r="I217" s="44"/>
      <c r="J217" s="44"/>
      <c r="K217" s="44"/>
      <c r="L217" s="44"/>
      <c r="M217" s="44"/>
      <c r="N217" s="44"/>
      <c r="O217" s="44"/>
      <c r="P217" s="44"/>
      <c r="Q217" s="67"/>
      <c r="R217" s="44"/>
    </row>
    <row r="218" spans="1:18" s="42" customFormat="1" x14ac:dyDescent="0.25">
      <c r="A218" s="383"/>
      <c r="B218" s="383"/>
      <c r="C218" s="44"/>
      <c r="D218" s="285"/>
      <c r="E218" s="285"/>
      <c r="F218" s="44"/>
      <c r="G218" s="44"/>
      <c r="H218" s="44"/>
      <c r="I218" s="44"/>
      <c r="J218" s="44"/>
      <c r="K218" s="44"/>
      <c r="L218" s="44"/>
      <c r="M218" s="44"/>
      <c r="N218" s="44"/>
      <c r="O218" s="44"/>
      <c r="P218" s="44"/>
      <c r="Q218" s="67"/>
      <c r="R218" s="44"/>
    </row>
    <row r="219" spans="1:18" s="42" customFormat="1" x14ac:dyDescent="0.25">
      <c r="A219" s="383"/>
      <c r="B219" s="383"/>
      <c r="C219" s="44"/>
      <c r="D219" s="285"/>
      <c r="E219" s="285"/>
      <c r="F219" s="44"/>
      <c r="G219" s="44"/>
      <c r="H219" s="44"/>
      <c r="I219" s="44"/>
      <c r="J219" s="44"/>
      <c r="K219" s="44"/>
      <c r="L219" s="44"/>
      <c r="M219" s="44"/>
      <c r="N219" s="44"/>
      <c r="O219" s="44"/>
      <c r="P219" s="44"/>
      <c r="Q219" s="67"/>
      <c r="R219" s="44"/>
    </row>
    <row r="220" spans="1:18" s="42" customFormat="1" x14ac:dyDescent="0.25">
      <c r="A220" s="383"/>
      <c r="B220" s="383"/>
      <c r="C220" s="44"/>
      <c r="D220" s="285"/>
      <c r="E220" s="285"/>
      <c r="F220" s="44"/>
      <c r="G220" s="44"/>
      <c r="H220" s="44"/>
      <c r="I220" s="44"/>
      <c r="J220" s="44"/>
      <c r="K220" s="44"/>
      <c r="L220" s="44"/>
      <c r="M220" s="44"/>
      <c r="N220" s="44"/>
      <c r="O220" s="44"/>
      <c r="P220" s="44"/>
      <c r="Q220" s="67"/>
      <c r="R220" s="44"/>
    </row>
    <row r="221" spans="1:18" s="42" customFormat="1" x14ac:dyDescent="0.25">
      <c r="A221" s="383"/>
      <c r="B221" s="383"/>
      <c r="C221" s="44"/>
      <c r="D221" s="285"/>
      <c r="E221" s="285"/>
      <c r="F221" s="44"/>
      <c r="G221" s="44"/>
      <c r="H221" s="44"/>
      <c r="I221" s="44"/>
      <c r="J221" s="44"/>
      <c r="K221" s="44"/>
      <c r="L221" s="44"/>
      <c r="M221" s="44"/>
      <c r="N221" s="44"/>
      <c r="O221" s="44"/>
      <c r="P221" s="44"/>
      <c r="Q221" s="67"/>
      <c r="R221" s="44"/>
    </row>
    <row r="222" spans="1:18" s="42" customFormat="1" x14ac:dyDescent="0.25">
      <c r="A222" s="383"/>
      <c r="B222" s="383"/>
      <c r="C222" s="44"/>
      <c r="D222" s="285"/>
      <c r="E222" s="285"/>
      <c r="F222" s="44"/>
      <c r="G222" s="44"/>
      <c r="H222" s="44"/>
      <c r="I222" s="44"/>
      <c r="J222" s="44"/>
      <c r="K222" s="44"/>
      <c r="L222" s="44"/>
      <c r="M222" s="44"/>
      <c r="N222" s="44"/>
      <c r="O222" s="44"/>
      <c r="P222" s="44"/>
      <c r="Q222" s="67"/>
      <c r="R222" s="44"/>
    </row>
    <row r="223" spans="1:18" s="42" customFormat="1" x14ac:dyDescent="0.25">
      <c r="A223" s="383"/>
      <c r="B223" s="383"/>
      <c r="C223" s="44"/>
      <c r="D223" s="285"/>
      <c r="E223" s="285"/>
      <c r="F223" s="44"/>
      <c r="G223" s="44"/>
      <c r="H223" s="44"/>
      <c r="I223" s="44"/>
      <c r="J223" s="44"/>
      <c r="K223" s="44"/>
      <c r="L223" s="44"/>
      <c r="M223" s="44"/>
      <c r="N223" s="44"/>
      <c r="O223" s="44"/>
      <c r="P223" s="44"/>
      <c r="Q223" s="67"/>
      <c r="R223" s="44"/>
    </row>
    <row r="224" spans="1:18" s="42" customFormat="1" x14ac:dyDescent="0.25">
      <c r="A224" s="383"/>
      <c r="B224" s="383"/>
      <c r="C224" s="44"/>
      <c r="D224" s="285"/>
      <c r="E224" s="285"/>
      <c r="F224" s="44"/>
      <c r="G224" s="44"/>
      <c r="H224" s="44"/>
      <c r="I224" s="44"/>
      <c r="J224" s="44"/>
      <c r="K224" s="44"/>
      <c r="L224" s="44"/>
      <c r="M224" s="44"/>
      <c r="N224" s="44"/>
      <c r="O224" s="44"/>
      <c r="P224" s="44"/>
      <c r="Q224" s="67"/>
      <c r="R224" s="44"/>
    </row>
    <row r="225" spans="1:18" s="42" customFormat="1" x14ac:dyDescent="0.25">
      <c r="A225" s="383"/>
      <c r="B225" s="383"/>
      <c r="C225" s="44"/>
      <c r="D225" s="285"/>
      <c r="E225" s="285"/>
      <c r="F225" s="44"/>
      <c r="G225" s="44"/>
      <c r="H225" s="44"/>
      <c r="I225" s="44"/>
      <c r="J225" s="44"/>
      <c r="K225" s="44"/>
      <c r="L225" s="44"/>
      <c r="M225" s="44"/>
      <c r="N225" s="44"/>
      <c r="O225" s="44"/>
      <c r="P225" s="44"/>
      <c r="Q225" s="67"/>
      <c r="R225" s="44"/>
    </row>
    <row r="226" spans="1:18" s="42" customFormat="1" x14ac:dyDescent="0.25">
      <c r="A226" s="383"/>
      <c r="B226" s="383"/>
      <c r="C226" s="44"/>
      <c r="D226" s="285"/>
      <c r="E226" s="285"/>
      <c r="F226" s="44"/>
      <c r="G226" s="44"/>
      <c r="H226" s="44"/>
      <c r="I226" s="44"/>
      <c r="J226" s="44"/>
      <c r="K226" s="44"/>
      <c r="L226" s="44"/>
      <c r="M226" s="44"/>
      <c r="N226" s="44"/>
      <c r="O226" s="44"/>
      <c r="P226" s="44"/>
      <c r="Q226" s="67"/>
      <c r="R226" s="44"/>
    </row>
    <row r="227" spans="1:18" s="42" customFormat="1" x14ac:dyDescent="0.25">
      <c r="A227" s="383"/>
      <c r="B227" s="383"/>
      <c r="C227" s="44"/>
      <c r="D227" s="285"/>
      <c r="E227" s="285"/>
      <c r="F227" s="44"/>
      <c r="G227" s="44"/>
      <c r="H227" s="44"/>
      <c r="I227" s="44"/>
      <c r="J227" s="44"/>
      <c r="K227" s="44"/>
      <c r="L227" s="44"/>
      <c r="M227" s="44"/>
      <c r="N227" s="44"/>
      <c r="O227" s="44"/>
      <c r="P227" s="44"/>
      <c r="Q227" s="67"/>
      <c r="R227" s="44"/>
    </row>
    <row r="228" spans="1:18" s="42" customFormat="1" x14ac:dyDescent="0.25">
      <c r="A228" s="383"/>
      <c r="B228" s="383"/>
      <c r="C228" s="44"/>
      <c r="D228" s="285"/>
      <c r="E228" s="285"/>
      <c r="F228" s="44"/>
      <c r="G228" s="44"/>
      <c r="H228" s="44"/>
      <c r="I228" s="44"/>
      <c r="J228" s="44"/>
      <c r="K228" s="44"/>
      <c r="L228" s="44"/>
      <c r="M228" s="44"/>
      <c r="N228" s="44"/>
      <c r="O228" s="44"/>
      <c r="P228" s="44"/>
      <c r="Q228" s="67"/>
      <c r="R228" s="44"/>
    </row>
    <row r="229" spans="1:18" s="42" customFormat="1" x14ac:dyDescent="0.25">
      <c r="A229" s="383"/>
      <c r="B229" s="383"/>
      <c r="C229" s="44"/>
      <c r="D229" s="285"/>
      <c r="E229" s="285"/>
      <c r="F229" s="44"/>
      <c r="G229" s="44"/>
      <c r="H229" s="44"/>
      <c r="I229" s="44"/>
      <c r="J229" s="44"/>
      <c r="K229" s="44"/>
      <c r="L229" s="44"/>
      <c r="M229" s="44"/>
      <c r="N229" s="44"/>
      <c r="O229" s="44"/>
      <c r="P229" s="44"/>
      <c r="Q229" s="67"/>
      <c r="R229" s="44"/>
    </row>
    <row r="230" spans="1:18" s="42" customFormat="1" x14ac:dyDescent="0.25">
      <c r="A230" s="383"/>
      <c r="B230" s="383"/>
      <c r="C230" s="44"/>
      <c r="D230" s="285"/>
      <c r="E230" s="285"/>
      <c r="F230" s="44"/>
      <c r="G230" s="44"/>
      <c r="H230" s="44"/>
      <c r="I230" s="44"/>
      <c r="J230" s="44"/>
      <c r="K230" s="44"/>
      <c r="L230" s="44"/>
      <c r="M230" s="44"/>
      <c r="N230" s="44"/>
      <c r="O230" s="44"/>
      <c r="P230" s="44"/>
      <c r="Q230" s="67"/>
      <c r="R230" s="44"/>
    </row>
    <row r="231" spans="1:18" s="42" customFormat="1" x14ac:dyDescent="0.25">
      <c r="A231" s="383"/>
      <c r="B231" s="383"/>
      <c r="C231" s="44"/>
      <c r="D231" s="285"/>
      <c r="E231" s="285"/>
      <c r="F231" s="44"/>
      <c r="G231" s="44"/>
      <c r="H231" s="44"/>
      <c r="I231" s="44"/>
      <c r="J231" s="44"/>
      <c r="K231" s="44"/>
      <c r="L231" s="44"/>
      <c r="M231" s="44"/>
      <c r="N231" s="44"/>
      <c r="O231" s="44"/>
      <c r="P231" s="44"/>
      <c r="Q231" s="67"/>
      <c r="R231" s="44"/>
    </row>
    <row r="232" spans="1:18" s="42" customFormat="1" x14ac:dyDescent="0.25">
      <c r="A232" s="383"/>
      <c r="B232" s="383"/>
      <c r="C232" s="44"/>
      <c r="D232" s="285"/>
      <c r="E232" s="285"/>
      <c r="F232" s="44"/>
      <c r="G232" s="44"/>
      <c r="H232" s="44"/>
      <c r="I232" s="44"/>
      <c r="J232" s="44"/>
      <c r="K232" s="44"/>
      <c r="L232" s="44"/>
      <c r="M232" s="44"/>
      <c r="N232" s="44"/>
      <c r="O232" s="44"/>
      <c r="P232" s="44"/>
      <c r="Q232" s="67"/>
      <c r="R232" s="44"/>
    </row>
    <row r="233" spans="1:18" s="42" customFormat="1" x14ac:dyDescent="0.25">
      <c r="A233" s="383"/>
      <c r="B233" s="383"/>
      <c r="C233" s="44"/>
      <c r="D233" s="285"/>
      <c r="E233" s="285"/>
      <c r="F233" s="44"/>
      <c r="G233" s="44"/>
      <c r="H233" s="44"/>
      <c r="I233" s="44"/>
      <c r="J233" s="44"/>
      <c r="K233" s="44"/>
      <c r="L233" s="44"/>
      <c r="M233" s="44"/>
      <c r="N233" s="44"/>
      <c r="O233" s="44"/>
      <c r="P233" s="44"/>
      <c r="Q233" s="67"/>
      <c r="R233" s="44"/>
    </row>
    <row r="234" spans="1:18" s="42" customFormat="1" x14ac:dyDescent="0.25">
      <c r="A234" s="383"/>
      <c r="B234" s="383"/>
      <c r="C234" s="44"/>
      <c r="D234" s="285"/>
      <c r="E234" s="285"/>
      <c r="F234" s="44"/>
      <c r="G234" s="44"/>
      <c r="H234" s="44"/>
      <c r="I234" s="44"/>
      <c r="J234" s="44"/>
      <c r="K234" s="44"/>
      <c r="L234" s="44"/>
      <c r="M234" s="44"/>
      <c r="N234" s="44"/>
      <c r="O234" s="44"/>
      <c r="P234" s="44"/>
      <c r="Q234" s="67"/>
      <c r="R234" s="44"/>
    </row>
    <row r="235" spans="1:18" s="42" customFormat="1" x14ac:dyDescent="0.25">
      <c r="A235" s="383"/>
      <c r="B235" s="383"/>
      <c r="C235" s="44"/>
      <c r="D235" s="285"/>
      <c r="E235" s="285"/>
      <c r="F235" s="44"/>
      <c r="G235" s="44"/>
      <c r="H235" s="44"/>
      <c r="I235" s="44"/>
      <c r="J235" s="44"/>
      <c r="K235" s="44"/>
      <c r="L235" s="44"/>
      <c r="M235" s="44"/>
      <c r="N235" s="44"/>
      <c r="O235" s="44"/>
      <c r="P235" s="44"/>
      <c r="Q235" s="67"/>
      <c r="R235" s="44"/>
    </row>
    <row r="236" spans="1:18" s="42" customFormat="1" x14ac:dyDescent="0.25">
      <c r="A236" s="383"/>
      <c r="B236" s="383"/>
      <c r="C236" s="44"/>
      <c r="D236" s="285"/>
      <c r="E236" s="285"/>
      <c r="F236" s="44"/>
      <c r="G236" s="44"/>
      <c r="H236" s="44"/>
      <c r="I236" s="44"/>
      <c r="J236" s="44"/>
      <c r="K236" s="44"/>
      <c r="L236" s="44"/>
      <c r="M236" s="44"/>
      <c r="N236" s="44"/>
      <c r="O236" s="44"/>
      <c r="P236" s="44"/>
      <c r="Q236" s="67"/>
      <c r="R236" s="44"/>
    </row>
    <row r="237" spans="1:18" s="42" customFormat="1" x14ac:dyDescent="0.25">
      <c r="A237" s="383"/>
      <c r="B237" s="383"/>
      <c r="C237" s="44"/>
      <c r="D237" s="285"/>
      <c r="E237" s="285"/>
      <c r="F237" s="44"/>
      <c r="G237" s="44"/>
      <c r="H237" s="44"/>
      <c r="I237" s="44"/>
      <c r="J237" s="44"/>
      <c r="K237" s="44"/>
      <c r="L237" s="44"/>
      <c r="M237" s="44"/>
      <c r="N237" s="44"/>
      <c r="O237" s="44"/>
      <c r="P237" s="44"/>
      <c r="Q237" s="67"/>
      <c r="R237" s="44"/>
    </row>
    <row r="238" spans="1:18" s="42" customFormat="1" x14ac:dyDescent="0.25">
      <c r="A238" s="383"/>
      <c r="B238" s="383"/>
      <c r="C238" s="44"/>
      <c r="D238" s="285"/>
      <c r="E238" s="285"/>
      <c r="F238" s="44"/>
      <c r="G238" s="44"/>
      <c r="H238" s="44"/>
      <c r="I238" s="44"/>
      <c r="J238" s="44"/>
      <c r="K238" s="44"/>
      <c r="L238" s="44"/>
      <c r="M238" s="44"/>
      <c r="N238" s="44"/>
      <c r="O238" s="44"/>
      <c r="P238" s="44"/>
      <c r="Q238" s="67"/>
      <c r="R238" s="44"/>
    </row>
    <row r="239" spans="1:18" s="42" customFormat="1" x14ac:dyDescent="0.25">
      <c r="A239" s="383"/>
      <c r="B239" s="383"/>
      <c r="C239" s="44"/>
      <c r="D239" s="285"/>
      <c r="E239" s="285"/>
      <c r="F239" s="44"/>
      <c r="G239" s="44"/>
      <c r="H239" s="44"/>
      <c r="I239" s="44"/>
      <c r="J239" s="44"/>
      <c r="K239" s="44"/>
      <c r="L239" s="44"/>
      <c r="M239" s="44"/>
      <c r="N239" s="44"/>
      <c r="O239" s="44"/>
      <c r="P239" s="44"/>
      <c r="Q239" s="67"/>
      <c r="R239" s="44"/>
    </row>
    <row r="240" spans="1:18" s="42" customFormat="1" x14ac:dyDescent="0.25">
      <c r="A240" s="383"/>
      <c r="B240" s="383"/>
      <c r="C240" s="44"/>
      <c r="D240" s="285"/>
      <c r="E240" s="285"/>
      <c r="F240" s="44"/>
      <c r="G240" s="44"/>
      <c r="H240" s="44"/>
      <c r="I240" s="44"/>
      <c r="J240" s="44"/>
      <c r="K240" s="44"/>
      <c r="L240" s="44"/>
      <c r="M240" s="44"/>
      <c r="N240" s="44"/>
      <c r="O240" s="44"/>
      <c r="P240" s="44"/>
      <c r="Q240" s="67"/>
      <c r="R240" s="44"/>
    </row>
    <row r="241" spans="1:18" s="42" customFormat="1" x14ac:dyDescent="0.25">
      <c r="A241" s="383"/>
      <c r="B241" s="383"/>
      <c r="C241" s="44"/>
      <c r="D241" s="285"/>
      <c r="E241" s="285"/>
      <c r="F241" s="44"/>
      <c r="G241" s="44"/>
      <c r="H241" s="44"/>
      <c r="I241" s="44"/>
      <c r="J241" s="44"/>
      <c r="K241" s="44"/>
      <c r="L241" s="44"/>
      <c r="M241" s="44"/>
      <c r="N241" s="44"/>
      <c r="O241" s="44"/>
      <c r="P241" s="44"/>
      <c r="Q241" s="67"/>
      <c r="R241" s="44"/>
    </row>
    <row r="242" spans="1:18" s="42" customFormat="1" x14ac:dyDescent="0.25">
      <c r="A242" s="383"/>
      <c r="B242" s="383"/>
      <c r="C242" s="44"/>
      <c r="D242" s="285"/>
      <c r="E242" s="285"/>
      <c r="F242" s="44"/>
      <c r="G242" s="44"/>
      <c r="H242" s="44"/>
      <c r="I242" s="44"/>
      <c r="J242" s="44"/>
      <c r="K242" s="44"/>
      <c r="L242" s="44"/>
      <c r="M242" s="44"/>
      <c r="N242" s="44"/>
      <c r="O242" s="44"/>
      <c r="P242" s="44"/>
      <c r="Q242" s="67"/>
      <c r="R242" s="44"/>
    </row>
    <row r="243" spans="1:18" s="42" customFormat="1" x14ac:dyDescent="0.25">
      <c r="A243" s="383"/>
      <c r="B243" s="383"/>
      <c r="C243" s="44"/>
      <c r="D243" s="285"/>
      <c r="E243" s="285"/>
      <c r="F243" s="44"/>
      <c r="G243" s="44"/>
      <c r="H243" s="44"/>
      <c r="I243" s="44"/>
      <c r="J243" s="44"/>
      <c r="K243" s="44"/>
      <c r="L243" s="44"/>
      <c r="M243" s="44"/>
      <c r="N243" s="44"/>
      <c r="O243" s="44"/>
      <c r="P243" s="44"/>
      <c r="Q243" s="67"/>
      <c r="R243" s="44"/>
    </row>
    <row r="244" spans="1:18" s="42" customFormat="1" x14ac:dyDescent="0.25">
      <c r="A244" s="383"/>
      <c r="B244" s="383"/>
      <c r="C244" s="44"/>
      <c r="D244" s="285"/>
      <c r="E244" s="285"/>
      <c r="F244" s="44"/>
      <c r="G244" s="44"/>
      <c r="H244" s="44"/>
      <c r="I244" s="44"/>
      <c r="J244" s="44"/>
      <c r="K244" s="44"/>
      <c r="L244" s="44"/>
      <c r="M244" s="44"/>
      <c r="N244" s="44"/>
      <c r="O244" s="44"/>
      <c r="P244" s="44"/>
      <c r="Q244" s="67"/>
      <c r="R244" s="44"/>
    </row>
    <row r="245" spans="1:18" s="42" customFormat="1" x14ac:dyDescent="0.25">
      <c r="A245" s="383"/>
      <c r="B245" s="383"/>
      <c r="C245" s="44"/>
      <c r="D245" s="285"/>
      <c r="E245" s="285"/>
      <c r="F245" s="44"/>
      <c r="G245" s="44"/>
      <c r="H245" s="44"/>
      <c r="I245" s="44"/>
      <c r="J245" s="44"/>
      <c r="K245" s="44"/>
      <c r="L245" s="44"/>
      <c r="M245" s="44"/>
      <c r="N245" s="44"/>
      <c r="O245" s="44"/>
      <c r="P245" s="44"/>
      <c r="Q245" s="67"/>
      <c r="R245" s="44"/>
    </row>
    <row r="246" spans="1:18" s="42" customFormat="1" x14ac:dyDescent="0.25">
      <c r="A246" s="383"/>
      <c r="B246" s="383"/>
      <c r="C246" s="44"/>
      <c r="D246" s="285"/>
      <c r="E246" s="285"/>
      <c r="F246" s="44"/>
      <c r="G246" s="44"/>
      <c r="H246" s="44"/>
      <c r="I246" s="44"/>
      <c r="J246" s="44"/>
      <c r="K246" s="44"/>
      <c r="L246" s="44"/>
      <c r="M246" s="44"/>
      <c r="N246" s="44"/>
      <c r="O246" s="44"/>
      <c r="P246" s="44"/>
      <c r="Q246" s="67"/>
      <c r="R246" s="44"/>
    </row>
    <row r="247" spans="1:18" s="42" customFormat="1" x14ac:dyDescent="0.25">
      <c r="A247" s="383"/>
      <c r="B247" s="383"/>
      <c r="C247" s="44"/>
      <c r="D247" s="285"/>
      <c r="E247" s="285"/>
      <c r="F247" s="44"/>
      <c r="G247" s="44"/>
      <c r="H247" s="44"/>
      <c r="I247" s="44"/>
      <c r="J247" s="44"/>
      <c r="K247" s="44"/>
      <c r="L247" s="44"/>
      <c r="M247" s="44"/>
      <c r="N247" s="44"/>
      <c r="O247" s="44"/>
      <c r="P247" s="44"/>
      <c r="Q247" s="67"/>
      <c r="R247" s="44"/>
    </row>
    <row r="248" spans="1:18" s="42" customFormat="1" x14ac:dyDescent="0.25">
      <c r="A248" s="383"/>
      <c r="B248" s="383"/>
      <c r="C248" s="44"/>
      <c r="D248" s="285"/>
      <c r="E248" s="285"/>
      <c r="F248" s="44"/>
      <c r="G248" s="44"/>
      <c r="H248" s="44"/>
      <c r="I248" s="44"/>
      <c r="J248" s="44"/>
      <c r="K248" s="44"/>
      <c r="L248" s="44"/>
      <c r="M248" s="44"/>
      <c r="N248" s="44"/>
      <c r="O248" s="44"/>
      <c r="P248" s="44"/>
      <c r="Q248" s="67"/>
      <c r="R248" s="44"/>
    </row>
    <row r="249" spans="1:18" s="42" customFormat="1" x14ac:dyDescent="0.25">
      <c r="A249" s="383"/>
      <c r="B249" s="383"/>
      <c r="C249" s="44"/>
      <c r="D249" s="285"/>
      <c r="E249" s="285"/>
      <c r="F249" s="44"/>
      <c r="G249" s="44"/>
      <c r="H249" s="44"/>
      <c r="I249" s="44"/>
      <c r="J249" s="44"/>
      <c r="K249" s="44"/>
      <c r="L249" s="44"/>
      <c r="M249" s="44"/>
      <c r="N249" s="44"/>
      <c r="O249" s="44"/>
      <c r="P249" s="44"/>
      <c r="Q249" s="67"/>
      <c r="R249" s="44"/>
    </row>
    <row r="250" spans="1:18" s="42" customFormat="1" x14ac:dyDescent="0.25">
      <c r="A250" s="383"/>
      <c r="B250" s="383"/>
      <c r="C250" s="44"/>
      <c r="D250" s="285"/>
      <c r="E250" s="285"/>
      <c r="F250" s="44"/>
      <c r="G250" s="44"/>
      <c r="H250" s="44"/>
      <c r="I250" s="44"/>
      <c r="J250" s="44"/>
      <c r="K250" s="44"/>
      <c r="L250" s="44"/>
      <c r="M250" s="44"/>
      <c r="N250" s="44"/>
      <c r="O250" s="44"/>
      <c r="P250" s="44"/>
      <c r="Q250" s="67"/>
      <c r="R250" s="44"/>
    </row>
    <row r="251" spans="1:18" s="42" customFormat="1" x14ac:dyDescent="0.25">
      <c r="A251" s="383"/>
      <c r="B251" s="383"/>
      <c r="C251" s="44"/>
      <c r="D251" s="285"/>
      <c r="E251" s="285"/>
      <c r="F251" s="44"/>
      <c r="G251" s="44"/>
      <c r="H251" s="44"/>
      <c r="I251" s="44"/>
      <c r="J251" s="44"/>
      <c r="K251" s="44"/>
      <c r="L251" s="44"/>
      <c r="M251" s="44"/>
      <c r="N251" s="44"/>
      <c r="O251" s="44"/>
      <c r="P251" s="44"/>
      <c r="Q251" s="67"/>
      <c r="R251" s="44"/>
    </row>
    <row r="252" spans="1:18" s="42" customFormat="1" x14ac:dyDescent="0.25">
      <c r="A252" s="383"/>
      <c r="B252" s="383"/>
      <c r="C252" s="44"/>
      <c r="D252" s="285"/>
      <c r="E252" s="285"/>
      <c r="F252" s="44"/>
      <c r="G252" s="44"/>
      <c r="H252" s="44"/>
      <c r="I252" s="44"/>
      <c r="J252" s="44"/>
      <c r="K252" s="44"/>
      <c r="L252" s="44"/>
      <c r="M252" s="44"/>
      <c r="N252" s="44"/>
      <c r="O252" s="44"/>
      <c r="P252" s="44"/>
      <c r="Q252" s="67"/>
      <c r="R252" s="44"/>
    </row>
    <row r="253" spans="1:18" s="42" customFormat="1" x14ac:dyDescent="0.25">
      <c r="A253" s="383"/>
      <c r="B253" s="383"/>
      <c r="C253" s="44"/>
      <c r="D253" s="285"/>
      <c r="E253" s="285"/>
      <c r="F253" s="44"/>
      <c r="G253" s="44"/>
      <c r="H253" s="44"/>
      <c r="I253" s="44"/>
      <c r="J253" s="44"/>
      <c r="K253" s="44"/>
      <c r="L253" s="44"/>
      <c r="M253" s="44"/>
      <c r="N253" s="44"/>
      <c r="O253" s="44"/>
      <c r="P253" s="44"/>
      <c r="Q253" s="67"/>
      <c r="R253" s="44"/>
    </row>
    <row r="254" spans="1:18" s="42" customFormat="1" x14ac:dyDescent="0.25">
      <c r="A254" s="383"/>
      <c r="B254" s="383"/>
      <c r="C254" s="44"/>
      <c r="D254" s="285"/>
      <c r="E254" s="285"/>
      <c r="F254" s="44"/>
      <c r="G254" s="44"/>
      <c r="H254" s="44"/>
      <c r="I254" s="44"/>
      <c r="J254" s="44"/>
      <c r="K254" s="44"/>
      <c r="L254" s="44"/>
      <c r="M254" s="44"/>
      <c r="N254" s="44"/>
      <c r="O254" s="44"/>
      <c r="P254" s="44"/>
      <c r="Q254" s="67"/>
      <c r="R254" s="44"/>
    </row>
    <row r="255" spans="1:18" s="42" customFormat="1" x14ac:dyDescent="0.25">
      <c r="A255" s="383"/>
      <c r="B255" s="383"/>
      <c r="C255" s="44"/>
      <c r="D255" s="285"/>
      <c r="E255" s="285"/>
      <c r="F255" s="44"/>
      <c r="G255" s="44"/>
      <c r="H255" s="44"/>
      <c r="I255" s="44"/>
      <c r="J255" s="44"/>
      <c r="K255" s="44"/>
      <c r="L255" s="44"/>
      <c r="M255" s="44"/>
      <c r="N255" s="44"/>
      <c r="O255" s="44"/>
      <c r="P255" s="44"/>
      <c r="Q255" s="67"/>
      <c r="R255" s="44"/>
    </row>
    <row r="256" spans="1:18" s="42" customFormat="1" x14ac:dyDescent="0.25">
      <c r="A256" s="383"/>
      <c r="B256" s="383"/>
      <c r="C256" s="44"/>
      <c r="D256" s="285"/>
      <c r="E256" s="285"/>
      <c r="F256" s="44"/>
      <c r="G256" s="44"/>
      <c r="H256" s="44"/>
      <c r="I256" s="44"/>
      <c r="J256" s="44"/>
      <c r="K256" s="44"/>
      <c r="L256" s="44"/>
      <c r="M256" s="44"/>
      <c r="N256" s="44"/>
      <c r="O256" s="44"/>
      <c r="P256" s="44"/>
      <c r="Q256" s="67"/>
      <c r="R256" s="44"/>
    </row>
    <row r="257" spans="1:18" s="42" customFormat="1" x14ac:dyDescent="0.25">
      <c r="A257" s="383"/>
      <c r="B257" s="383"/>
      <c r="C257" s="44"/>
      <c r="D257" s="285"/>
      <c r="E257" s="285"/>
      <c r="F257" s="44"/>
      <c r="G257" s="44"/>
      <c r="H257" s="44"/>
      <c r="I257" s="44"/>
      <c r="J257" s="44"/>
      <c r="K257" s="44"/>
      <c r="L257" s="44"/>
      <c r="M257" s="44"/>
      <c r="N257" s="44"/>
      <c r="O257" s="44"/>
      <c r="P257" s="44"/>
      <c r="Q257" s="67"/>
      <c r="R257" s="44"/>
    </row>
    <row r="258" spans="1:18" s="42" customFormat="1" x14ac:dyDescent="0.25">
      <c r="A258" s="383"/>
      <c r="B258" s="383"/>
      <c r="C258" s="44"/>
      <c r="D258" s="285"/>
      <c r="E258" s="285"/>
      <c r="F258" s="44"/>
      <c r="G258" s="44"/>
      <c r="H258" s="44"/>
      <c r="I258" s="44"/>
      <c r="J258" s="44"/>
      <c r="K258" s="44"/>
      <c r="L258" s="44"/>
      <c r="M258" s="44"/>
      <c r="N258" s="44"/>
      <c r="O258" s="44"/>
      <c r="P258" s="44"/>
      <c r="Q258" s="67"/>
      <c r="R258" s="44"/>
    </row>
    <row r="259" spans="1:18" s="42" customFormat="1" x14ac:dyDescent="0.25">
      <c r="A259" s="383"/>
      <c r="B259" s="383"/>
      <c r="C259" s="44"/>
      <c r="D259" s="285"/>
      <c r="E259" s="285"/>
      <c r="F259" s="44"/>
      <c r="G259" s="44"/>
      <c r="H259" s="44"/>
      <c r="I259" s="44"/>
      <c r="J259" s="44"/>
      <c r="K259" s="44"/>
      <c r="L259" s="44"/>
      <c r="M259" s="44"/>
      <c r="N259" s="44"/>
      <c r="O259" s="44"/>
      <c r="P259" s="44"/>
      <c r="Q259" s="67"/>
      <c r="R259" s="44"/>
    </row>
    <row r="260" spans="1:18" s="42" customFormat="1" x14ac:dyDescent="0.25">
      <c r="A260" s="383"/>
      <c r="B260" s="383"/>
      <c r="C260" s="44"/>
      <c r="D260" s="285"/>
      <c r="E260" s="285"/>
      <c r="F260" s="44"/>
      <c r="G260" s="44"/>
      <c r="H260" s="44"/>
      <c r="I260" s="44"/>
      <c r="J260" s="44"/>
      <c r="K260" s="44"/>
      <c r="L260" s="44"/>
      <c r="M260" s="44"/>
      <c r="N260" s="44"/>
      <c r="O260" s="44"/>
      <c r="P260" s="44"/>
      <c r="Q260" s="67"/>
      <c r="R260" s="44"/>
    </row>
    <row r="261" spans="1:18" s="42" customFormat="1" x14ac:dyDescent="0.25">
      <c r="A261" s="383"/>
      <c r="B261" s="383"/>
      <c r="C261" s="44"/>
      <c r="D261" s="285"/>
      <c r="E261" s="285"/>
      <c r="F261" s="44"/>
      <c r="G261" s="44"/>
      <c r="H261" s="44"/>
      <c r="I261" s="44"/>
      <c r="J261" s="44"/>
      <c r="K261" s="44"/>
      <c r="L261" s="44"/>
      <c r="M261" s="44"/>
      <c r="N261" s="44"/>
      <c r="O261" s="44"/>
      <c r="P261" s="44"/>
      <c r="Q261" s="67"/>
      <c r="R261" s="44"/>
    </row>
    <row r="262" spans="1:18" s="42" customFormat="1" x14ac:dyDescent="0.25">
      <c r="A262" s="383"/>
      <c r="B262" s="383"/>
      <c r="C262" s="44"/>
      <c r="D262" s="285"/>
      <c r="E262" s="285"/>
      <c r="F262" s="44"/>
      <c r="G262" s="44"/>
      <c r="H262" s="44"/>
      <c r="I262" s="44"/>
      <c r="J262" s="44"/>
      <c r="K262" s="44"/>
      <c r="L262" s="44"/>
      <c r="M262" s="44"/>
      <c r="N262" s="44"/>
      <c r="O262" s="44"/>
      <c r="P262" s="44"/>
      <c r="Q262" s="67"/>
      <c r="R262" s="44"/>
    </row>
    <row r="263" spans="1:18" s="42" customFormat="1" x14ac:dyDescent="0.25">
      <c r="A263" s="383"/>
      <c r="B263" s="383"/>
      <c r="C263" s="44"/>
      <c r="D263" s="285"/>
      <c r="E263" s="285"/>
      <c r="F263" s="44"/>
      <c r="G263" s="44"/>
      <c r="H263" s="44"/>
      <c r="I263" s="44"/>
      <c r="J263" s="44"/>
      <c r="K263" s="44"/>
      <c r="L263" s="44"/>
      <c r="M263" s="44"/>
      <c r="N263" s="44"/>
      <c r="O263" s="44"/>
      <c r="P263" s="44"/>
      <c r="Q263" s="67"/>
      <c r="R263" s="44"/>
    </row>
    <row r="264" spans="1:18" s="42" customFormat="1" x14ac:dyDescent="0.25">
      <c r="A264" s="383"/>
      <c r="B264" s="383"/>
      <c r="C264" s="44"/>
      <c r="D264" s="285"/>
      <c r="E264" s="285"/>
      <c r="F264" s="44"/>
      <c r="G264" s="44"/>
      <c r="H264" s="44"/>
      <c r="I264" s="44"/>
      <c r="J264" s="44"/>
      <c r="K264" s="44"/>
      <c r="L264" s="44"/>
      <c r="M264" s="44"/>
      <c r="N264" s="44"/>
      <c r="O264" s="44"/>
      <c r="P264" s="44"/>
      <c r="Q264" s="67"/>
      <c r="R264" s="44"/>
    </row>
    <row r="265" spans="1:18" s="42" customFormat="1" x14ac:dyDescent="0.25">
      <c r="A265" s="383"/>
      <c r="B265" s="383"/>
      <c r="C265" s="44"/>
      <c r="D265" s="285"/>
      <c r="E265" s="285"/>
      <c r="F265" s="44"/>
      <c r="G265" s="44"/>
      <c r="H265" s="44"/>
      <c r="I265" s="44"/>
      <c r="J265" s="44"/>
      <c r="K265" s="44"/>
      <c r="L265" s="44"/>
      <c r="M265" s="44"/>
      <c r="N265" s="44"/>
      <c r="O265" s="44"/>
      <c r="P265" s="44"/>
      <c r="Q265" s="67"/>
      <c r="R265" s="44"/>
    </row>
    <row r="266" spans="1:18" s="42" customFormat="1" x14ac:dyDescent="0.25">
      <c r="A266" s="383"/>
      <c r="B266" s="383"/>
      <c r="C266" s="44"/>
      <c r="D266" s="285"/>
      <c r="E266" s="285"/>
      <c r="F266" s="44"/>
      <c r="G266" s="44"/>
      <c r="H266" s="44"/>
      <c r="I266" s="44"/>
      <c r="J266" s="44"/>
      <c r="K266" s="44"/>
      <c r="L266" s="44"/>
      <c r="M266" s="44"/>
      <c r="N266" s="44"/>
      <c r="O266" s="44"/>
      <c r="P266" s="44"/>
      <c r="Q266" s="67"/>
      <c r="R266" s="44"/>
    </row>
    <row r="267" spans="1:18" s="42" customFormat="1" x14ac:dyDescent="0.25">
      <c r="A267" s="383"/>
      <c r="B267" s="383"/>
      <c r="C267" s="44"/>
      <c r="D267" s="285"/>
      <c r="E267" s="285"/>
      <c r="F267" s="44"/>
      <c r="G267" s="44"/>
      <c r="H267" s="44"/>
      <c r="I267" s="44"/>
      <c r="J267" s="44"/>
      <c r="K267" s="44"/>
      <c r="L267" s="44"/>
      <c r="M267" s="44"/>
      <c r="N267" s="44"/>
      <c r="O267" s="44"/>
      <c r="P267" s="44"/>
      <c r="Q267" s="67"/>
      <c r="R267" s="44"/>
    </row>
    <row r="268" spans="1:18" s="42" customFormat="1" x14ac:dyDescent="0.25">
      <c r="A268" s="383"/>
      <c r="B268" s="383"/>
      <c r="C268" s="44"/>
      <c r="D268" s="285"/>
      <c r="E268" s="285"/>
      <c r="F268" s="44"/>
      <c r="G268" s="44"/>
      <c r="H268" s="44"/>
      <c r="I268" s="44"/>
      <c r="J268" s="44"/>
      <c r="K268" s="44"/>
      <c r="L268" s="44"/>
      <c r="M268" s="44"/>
      <c r="N268" s="44"/>
      <c r="O268" s="44"/>
      <c r="P268" s="44"/>
      <c r="Q268" s="67"/>
      <c r="R268" s="44"/>
    </row>
    <row r="269" spans="1:18" s="42" customFormat="1" x14ac:dyDescent="0.25">
      <c r="A269" s="383"/>
      <c r="B269" s="383"/>
      <c r="C269" s="44"/>
      <c r="D269" s="285"/>
      <c r="E269" s="285"/>
      <c r="F269" s="44"/>
      <c r="G269" s="44"/>
      <c r="H269" s="44"/>
      <c r="I269" s="44"/>
      <c r="J269" s="44"/>
      <c r="K269" s="44"/>
      <c r="L269" s="44"/>
      <c r="M269" s="44"/>
      <c r="N269" s="44"/>
      <c r="O269" s="44"/>
      <c r="P269" s="44"/>
      <c r="Q269" s="67"/>
      <c r="R269" s="44"/>
    </row>
    <row r="270" spans="1:18" s="42" customFormat="1" x14ac:dyDescent="0.25">
      <c r="A270" s="383"/>
      <c r="B270" s="383"/>
      <c r="C270" s="44"/>
      <c r="D270" s="285"/>
      <c r="E270" s="285"/>
      <c r="F270" s="44"/>
      <c r="G270" s="44"/>
      <c r="H270" s="44"/>
      <c r="I270" s="44"/>
      <c r="J270" s="44"/>
      <c r="K270" s="44"/>
      <c r="L270" s="44"/>
      <c r="M270" s="44"/>
      <c r="N270" s="44"/>
      <c r="O270" s="44"/>
      <c r="P270" s="44"/>
      <c r="Q270" s="67"/>
      <c r="R270" s="44"/>
    </row>
    <row r="271" spans="1:18" s="42" customFormat="1" x14ac:dyDescent="0.25">
      <c r="A271" s="383"/>
      <c r="B271" s="383"/>
      <c r="C271" s="44"/>
      <c r="D271" s="285"/>
      <c r="E271" s="285"/>
      <c r="F271" s="44"/>
      <c r="G271" s="44"/>
      <c r="H271" s="44"/>
      <c r="I271" s="44"/>
      <c r="J271" s="44"/>
      <c r="K271" s="44"/>
      <c r="L271" s="44"/>
      <c r="M271" s="44"/>
      <c r="N271" s="44"/>
      <c r="O271" s="44"/>
      <c r="P271" s="44"/>
      <c r="Q271" s="67"/>
      <c r="R271" s="44"/>
    </row>
    <row r="272" spans="1:18" s="42" customFormat="1" x14ac:dyDescent="0.25">
      <c r="A272" s="383"/>
      <c r="B272" s="383"/>
      <c r="C272" s="44"/>
      <c r="D272" s="285"/>
      <c r="E272" s="285"/>
      <c r="F272" s="44"/>
      <c r="G272" s="44"/>
      <c r="H272" s="44"/>
      <c r="I272" s="44"/>
      <c r="J272" s="44"/>
      <c r="K272" s="44"/>
      <c r="L272" s="44"/>
      <c r="M272" s="44"/>
      <c r="N272" s="44"/>
      <c r="O272" s="44"/>
      <c r="P272" s="44"/>
      <c r="Q272" s="67"/>
      <c r="R272" s="44"/>
    </row>
    <row r="273" spans="1:18" s="42" customFormat="1" x14ac:dyDescent="0.25">
      <c r="A273" s="383"/>
      <c r="B273" s="383"/>
      <c r="C273" s="44"/>
      <c r="D273" s="285"/>
      <c r="E273" s="285"/>
      <c r="F273" s="44"/>
      <c r="G273" s="44"/>
      <c r="H273" s="44"/>
      <c r="I273" s="44"/>
      <c r="J273" s="44"/>
      <c r="K273" s="44"/>
      <c r="L273" s="44"/>
      <c r="M273" s="44"/>
      <c r="N273" s="44"/>
      <c r="O273" s="44"/>
      <c r="P273" s="44"/>
      <c r="Q273" s="67"/>
      <c r="R273" s="44"/>
    </row>
    <row r="274" spans="1:18" s="42" customFormat="1" x14ac:dyDescent="0.25">
      <c r="A274" s="383"/>
      <c r="B274" s="383"/>
      <c r="C274" s="44"/>
      <c r="D274" s="285"/>
      <c r="E274" s="285"/>
      <c r="F274" s="44"/>
      <c r="G274" s="44"/>
      <c r="H274" s="44"/>
      <c r="I274" s="44"/>
      <c r="J274" s="44"/>
      <c r="K274" s="44"/>
      <c r="L274" s="44"/>
      <c r="M274" s="44"/>
      <c r="N274" s="44"/>
      <c r="O274" s="44"/>
      <c r="P274" s="44"/>
      <c r="Q274" s="67"/>
      <c r="R274" s="44"/>
    </row>
    <row r="275" spans="1:18" s="42" customFormat="1" x14ac:dyDescent="0.25">
      <c r="A275" s="383"/>
      <c r="B275" s="383"/>
      <c r="C275" s="44"/>
      <c r="D275" s="285"/>
      <c r="E275" s="285"/>
      <c r="F275" s="44"/>
      <c r="G275" s="44"/>
      <c r="H275" s="44"/>
      <c r="I275" s="44"/>
      <c r="J275" s="44"/>
      <c r="K275" s="44"/>
      <c r="L275" s="44"/>
      <c r="M275" s="44"/>
      <c r="N275" s="44"/>
      <c r="O275" s="44"/>
      <c r="P275" s="44"/>
      <c r="Q275" s="67"/>
      <c r="R275" s="44"/>
    </row>
    <row r="276" spans="1:18" s="42" customFormat="1" x14ac:dyDescent="0.25">
      <c r="A276" s="383"/>
      <c r="B276" s="383"/>
      <c r="C276" s="44"/>
      <c r="D276" s="285"/>
      <c r="E276" s="285"/>
      <c r="F276" s="44"/>
      <c r="G276" s="44"/>
      <c r="H276" s="44"/>
      <c r="I276" s="44"/>
      <c r="J276" s="44"/>
      <c r="K276" s="44"/>
      <c r="L276" s="44"/>
      <c r="M276" s="44"/>
      <c r="N276" s="44"/>
      <c r="O276" s="44"/>
      <c r="P276" s="44"/>
      <c r="Q276" s="67"/>
      <c r="R276" s="44"/>
    </row>
    <row r="277" spans="1:18" s="42" customFormat="1" x14ac:dyDescent="0.25">
      <c r="A277" s="383"/>
      <c r="B277" s="383"/>
      <c r="C277" s="44"/>
      <c r="D277" s="285"/>
      <c r="E277" s="285"/>
      <c r="F277" s="44"/>
      <c r="G277" s="44"/>
      <c r="H277" s="44"/>
      <c r="I277" s="44"/>
      <c r="J277" s="44"/>
      <c r="K277" s="44"/>
      <c r="L277" s="44"/>
      <c r="M277" s="44"/>
      <c r="N277" s="44"/>
      <c r="O277" s="44"/>
      <c r="P277" s="44"/>
      <c r="Q277" s="67"/>
      <c r="R277" s="44"/>
    </row>
    <row r="278" spans="1:18" s="42" customFormat="1" x14ac:dyDescent="0.25">
      <c r="A278" s="383"/>
      <c r="B278" s="383"/>
      <c r="C278" s="44"/>
      <c r="D278" s="285"/>
      <c r="E278" s="285"/>
      <c r="F278" s="44"/>
      <c r="G278" s="44"/>
      <c r="H278" s="44"/>
      <c r="I278" s="44"/>
      <c r="J278" s="44"/>
      <c r="K278" s="44"/>
      <c r="L278" s="44"/>
      <c r="M278" s="44"/>
      <c r="N278" s="44"/>
      <c r="O278" s="44"/>
      <c r="P278" s="44"/>
      <c r="Q278" s="67"/>
      <c r="R278" s="44"/>
    </row>
    <row r="279" spans="1:18" s="42" customFormat="1" x14ac:dyDescent="0.25">
      <c r="A279" s="383"/>
      <c r="B279" s="383"/>
      <c r="C279" s="44"/>
      <c r="D279" s="285"/>
      <c r="E279" s="285"/>
      <c r="F279" s="44"/>
      <c r="G279" s="44"/>
      <c r="H279" s="44"/>
      <c r="I279" s="44"/>
      <c r="J279" s="44"/>
      <c r="K279" s="44"/>
      <c r="L279" s="44"/>
      <c r="M279" s="44"/>
      <c r="N279" s="44"/>
      <c r="O279" s="44"/>
      <c r="P279" s="44"/>
      <c r="Q279" s="67"/>
      <c r="R279" s="44"/>
    </row>
    <row r="280" spans="1:18" s="42" customFormat="1" x14ac:dyDescent="0.25">
      <c r="A280" s="383"/>
      <c r="B280" s="383"/>
      <c r="C280" s="44"/>
      <c r="D280" s="285"/>
      <c r="E280" s="285"/>
      <c r="F280" s="44"/>
      <c r="G280" s="44"/>
      <c r="H280" s="44"/>
      <c r="I280" s="44"/>
      <c r="J280" s="44"/>
      <c r="K280" s="44"/>
      <c r="L280" s="44"/>
      <c r="M280" s="44"/>
      <c r="N280" s="44"/>
      <c r="O280" s="44"/>
      <c r="P280" s="44"/>
      <c r="Q280" s="67"/>
      <c r="R280" s="44"/>
    </row>
    <row r="281" spans="1:18" s="42" customFormat="1" x14ac:dyDescent="0.25">
      <c r="A281" s="383"/>
      <c r="B281" s="383"/>
      <c r="C281" s="44"/>
      <c r="D281" s="285"/>
      <c r="E281" s="285"/>
      <c r="F281" s="44"/>
      <c r="G281" s="44"/>
      <c r="H281" s="44"/>
      <c r="I281" s="44"/>
      <c r="J281" s="44"/>
      <c r="K281" s="44"/>
      <c r="L281" s="44"/>
      <c r="M281" s="44"/>
      <c r="N281" s="44"/>
      <c r="O281" s="44"/>
      <c r="P281" s="44"/>
      <c r="Q281" s="67"/>
      <c r="R281" s="44"/>
    </row>
    <row r="282" spans="1:18" s="42" customFormat="1" x14ac:dyDescent="0.25">
      <c r="A282" s="383"/>
      <c r="B282" s="383"/>
      <c r="C282" s="44"/>
      <c r="D282" s="285"/>
      <c r="E282" s="285"/>
      <c r="F282" s="44"/>
      <c r="G282" s="44"/>
      <c r="H282" s="44"/>
      <c r="I282" s="44"/>
      <c r="J282" s="44"/>
      <c r="K282" s="44"/>
      <c r="L282" s="44"/>
      <c r="M282" s="44"/>
      <c r="N282" s="44"/>
      <c r="O282" s="44"/>
      <c r="P282" s="44"/>
      <c r="Q282" s="67"/>
      <c r="R282" s="44"/>
    </row>
    <row r="283" spans="1:18" s="42" customFormat="1" x14ac:dyDescent="0.25">
      <c r="A283" s="383"/>
      <c r="B283" s="383"/>
      <c r="C283" s="44"/>
      <c r="D283" s="285"/>
      <c r="E283" s="285"/>
      <c r="F283" s="44"/>
      <c r="G283" s="44"/>
      <c r="H283" s="44"/>
      <c r="I283" s="44"/>
      <c r="J283" s="44"/>
      <c r="K283" s="44"/>
      <c r="L283" s="44"/>
      <c r="M283" s="44"/>
      <c r="N283" s="44"/>
      <c r="O283" s="44"/>
      <c r="P283" s="44"/>
      <c r="Q283" s="67"/>
      <c r="R283" s="44"/>
    </row>
    <row r="284" spans="1:18" s="42" customFormat="1" x14ac:dyDescent="0.25">
      <c r="A284" s="383"/>
      <c r="B284" s="383"/>
      <c r="C284" s="44"/>
      <c r="D284" s="285"/>
      <c r="E284" s="285"/>
      <c r="F284" s="44"/>
      <c r="G284" s="44"/>
      <c r="H284" s="44"/>
      <c r="I284" s="44"/>
      <c r="J284" s="44"/>
      <c r="K284" s="44"/>
      <c r="L284" s="44"/>
      <c r="M284" s="44"/>
      <c r="N284" s="44"/>
      <c r="O284" s="44"/>
      <c r="P284" s="44"/>
      <c r="Q284" s="67"/>
      <c r="R284" s="44"/>
    </row>
    <row r="285" spans="1:18" s="42" customFormat="1" x14ac:dyDescent="0.25">
      <c r="A285" s="383"/>
      <c r="B285" s="383"/>
      <c r="C285" s="44"/>
      <c r="D285" s="285"/>
      <c r="E285" s="285"/>
      <c r="F285" s="44"/>
      <c r="G285" s="44"/>
      <c r="H285" s="44"/>
      <c r="I285" s="44"/>
      <c r="J285" s="44"/>
      <c r="K285" s="44"/>
      <c r="L285" s="44"/>
      <c r="M285" s="44"/>
      <c r="N285" s="44"/>
      <c r="O285" s="44"/>
      <c r="P285" s="44"/>
      <c r="Q285" s="67"/>
      <c r="R285" s="44"/>
    </row>
    <row r="286" spans="1:18" s="42" customFormat="1" x14ac:dyDescent="0.25">
      <c r="A286" s="383"/>
      <c r="B286" s="383"/>
      <c r="C286" s="44"/>
      <c r="D286" s="285"/>
      <c r="E286" s="285"/>
      <c r="F286" s="44"/>
      <c r="G286" s="44"/>
      <c r="H286" s="44"/>
      <c r="I286" s="44"/>
      <c r="J286" s="44"/>
      <c r="K286" s="44"/>
      <c r="L286" s="44"/>
      <c r="M286" s="44"/>
      <c r="N286" s="44"/>
      <c r="O286" s="44"/>
      <c r="P286" s="44"/>
      <c r="Q286" s="67"/>
      <c r="R286" s="44"/>
    </row>
    <row r="287" spans="1:18" s="42" customFormat="1" x14ac:dyDescent="0.25">
      <c r="A287" s="383"/>
      <c r="B287" s="383"/>
      <c r="C287" s="44"/>
      <c r="D287" s="285"/>
      <c r="E287" s="285"/>
      <c r="F287" s="44"/>
      <c r="G287" s="44"/>
      <c r="H287" s="44"/>
      <c r="I287" s="44"/>
      <c r="J287" s="44"/>
      <c r="K287" s="44"/>
      <c r="L287" s="44"/>
      <c r="M287" s="44"/>
      <c r="N287" s="44"/>
      <c r="O287" s="44"/>
      <c r="P287" s="44"/>
      <c r="Q287" s="67"/>
      <c r="R287" s="44"/>
    </row>
    <row r="288" spans="1:18" s="42" customFormat="1" x14ac:dyDescent="0.25">
      <c r="A288" s="383"/>
      <c r="B288" s="383"/>
      <c r="C288" s="44"/>
      <c r="D288" s="285"/>
      <c r="E288" s="285"/>
      <c r="F288" s="44"/>
      <c r="G288" s="44"/>
      <c r="H288" s="44"/>
      <c r="I288" s="44"/>
      <c r="J288" s="44"/>
      <c r="K288" s="44"/>
      <c r="L288" s="44"/>
      <c r="M288" s="44"/>
      <c r="N288" s="44"/>
      <c r="O288" s="44"/>
      <c r="P288" s="44"/>
      <c r="Q288" s="67"/>
      <c r="R288" s="44"/>
    </row>
    <row r="289" spans="1:18" s="42" customFormat="1" x14ac:dyDescent="0.25">
      <c r="A289" s="383"/>
      <c r="B289" s="383"/>
      <c r="C289" s="44"/>
      <c r="D289" s="285"/>
      <c r="E289" s="285"/>
      <c r="F289" s="44"/>
      <c r="G289" s="44"/>
      <c r="H289" s="44"/>
      <c r="I289" s="44"/>
      <c r="J289" s="44"/>
      <c r="K289" s="44"/>
      <c r="L289" s="44"/>
      <c r="M289" s="44"/>
      <c r="N289" s="44"/>
      <c r="O289" s="44"/>
      <c r="P289" s="44"/>
      <c r="Q289" s="67"/>
      <c r="R289" s="44"/>
    </row>
    <row r="290" spans="1:18" s="42" customFormat="1" x14ac:dyDescent="0.25">
      <c r="A290" s="383"/>
      <c r="B290" s="383"/>
      <c r="C290" s="44"/>
      <c r="D290" s="285"/>
      <c r="E290" s="285"/>
      <c r="F290" s="44"/>
      <c r="G290" s="44"/>
      <c r="H290" s="44"/>
      <c r="I290" s="44"/>
      <c r="J290" s="44"/>
      <c r="K290" s="44"/>
      <c r="L290" s="44"/>
      <c r="M290" s="44"/>
      <c r="N290" s="44"/>
      <c r="O290" s="44"/>
      <c r="P290" s="44"/>
      <c r="Q290" s="67"/>
      <c r="R290" s="44"/>
    </row>
    <row r="291" spans="1:18" s="42" customFormat="1" x14ac:dyDescent="0.25">
      <c r="A291" s="383"/>
      <c r="B291" s="383"/>
      <c r="C291" s="44"/>
      <c r="D291" s="285"/>
      <c r="E291" s="285"/>
      <c r="F291" s="44"/>
      <c r="G291" s="44"/>
      <c r="H291" s="44"/>
      <c r="I291" s="44"/>
      <c r="J291" s="44"/>
      <c r="K291" s="44"/>
      <c r="L291" s="44"/>
      <c r="M291" s="44"/>
      <c r="N291" s="44"/>
      <c r="O291" s="44"/>
      <c r="P291" s="44"/>
      <c r="Q291" s="67"/>
      <c r="R291" s="44"/>
    </row>
    <row r="292" spans="1:18" s="42" customFormat="1" x14ac:dyDescent="0.25">
      <c r="A292" s="383"/>
      <c r="B292" s="383"/>
      <c r="C292" s="44"/>
      <c r="D292" s="285"/>
      <c r="E292" s="285"/>
      <c r="F292" s="44"/>
      <c r="G292" s="44"/>
      <c r="H292" s="44"/>
      <c r="I292" s="44"/>
      <c r="J292" s="44"/>
      <c r="K292" s="44"/>
      <c r="L292" s="44"/>
      <c r="M292" s="44"/>
      <c r="N292" s="44"/>
      <c r="O292" s="44"/>
      <c r="P292" s="44"/>
      <c r="Q292" s="67"/>
      <c r="R292" s="44"/>
    </row>
    <row r="293" spans="1:18" s="42" customFormat="1" x14ac:dyDescent="0.25">
      <c r="A293" s="383"/>
      <c r="B293" s="383"/>
      <c r="C293" s="44"/>
      <c r="D293" s="285"/>
      <c r="E293" s="285"/>
      <c r="F293" s="44"/>
      <c r="G293" s="44"/>
      <c r="H293" s="44"/>
      <c r="I293" s="44"/>
      <c r="J293" s="44"/>
      <c r="K293" s="44"/>
      <c r="L293" s="44"/>
      <c r="M293" s="44"/>
      <c r="N293" s="44"/>
      <c r="O293" s="44"/>
      <c r="P293" s="44"/>
      <c r="Q293" s="67"/>
      <c r="R293" s="44"/>
    </row>
    <row r="294" spans="1:18" s="42" customFormat="1" x14ac:dyDescent="0.25">
      <c r="A294" s="383"/>
      <c r="B294" s="383"/>
      <c r="C294" s="44"/>
      <c r="D294" s="285"/>
      <c r="E294" s="285"/>
      <c r="F294" s="44"/>
      <c r="G294" s="44"/>
      <c r="H294" s="44"/>
      <c r="I294" s="44"/>
      <c r="J294" s="44"/>
      <c r="K294" s="44"/>
      <c r="L294" s="44"/>
      <c r="M294" s="44"/>
      <c r="N294" s="44"/>
      <c r="O294" s="44"/>
      <c r="P294" s="44"/>
      <c r="Q294" s="67"/>
      <c r="R294" s="44"/>
    </row>
    <row r="295" spans="1:18" s="42" customFormat="1" x14ac:dyDescent="0.25">
      <c r="A295" s="383"/>
      <c r="B295" s="383"/>
      <c r="C295" s="44"/>
      <c r="D295" s="285"/>
      <c r="E295" s="285"/>
      <c r="F295" s="44"/>
      <c r="G295" s="44"/>
      <c r="H295" s="44"/>
      <c r="I295" s="44"/>
      <c r="J295" s="44"/>
      <c r="K295" s="44"/>
      <c r="L295" s="44"/>
      <c r="M295" s="44"/>
      <c r="N295" s="44"/>
      <c r="O295" s="44"/>
      <c r="P295" s="44"/>
      <c r="Q295" s="67"/>
      <c r="R295" s="44"/>
    </row>
    <row r="296" spans="1:18" s="42" customFormat="1" x14ac:dyDescent="0.25">
      <c r="A296" s="383"/>
      <c r="B296" s="383"/>
      <c r="C296" s="44"/>
      <c r="D296" s="285"/>
      <c r="E296" s="285"/>
      <c r="F296" s="44"/>
      <c r="G296" s="44"/>
      <c r="H296" s="44"/>
      <c r="I296" s="44"/>
      <c r="J296" s="44"/>
      <c r="K296" s="44"/>
      <c r="L296" s="44"/>
      <c r="M296" s="44"/>
      <c r="N296" s="44"/>
      <c r="O296" s="44"/>
      <c r="P296" s="44"/>
      <c r="Q296" s="67"/>
      <c r="R296" s="44"/>
    </row>
    <row r="297" spans="1:18" s="42" customFormat="1" x14ac:dyDescent="0.25">
      <c r="A297" s="383"/>
      <c r="B297" s="383"/>
      <c r="C297" s="44"/>
      <c r="D297" s="285"/>
      <c r="E297" s="285"/>
      <c r="F297" s="44"/>
      <c r="G297" s="44"/>
      <c r="H297" s="44"/>
      <c r="I297" s="44"/>
      <c r="J297" s="44"/>
      <c r="K297" s="44"/>
      <c r="L297" s="44"/>
      <c r="M297" s="44"/>
      <c r="N297" s="44"/>
      <c r="O297" s="44"/>
      <c r="P297" s="44"/>
      <c r="Q297" s="67"/>
      <c r="R297" s="44"/>
    </row>
    <row r="298" spans="1:18" s="42" customFormat="1" x14ac:dyDescent="0.25">
      <c r="A298" s="383"/>
      <c r="B298" s="383"/>
      <c r="C298" s="44"/>
      <c r="D298" s="285"/>
      <c r="E298" s="285"/>
      <c r="F298" s="44"/>
      <c r="G298" s="44"/>
      <c r="H298" s="44"/>
      <c r="I298" s="44"/>
      <c r="J298" s="44"/>
      <c r="K298" s="44"/>
      <c r="L298" s="44"/>
      <c r="M298" s="44"/>
      <c r="N298" s="44"/>
      <c r="O298" s="44"/>
      <c r="P298" s="44"/>
      <c r="Q298" s="67"/>
      <c r="R298" s="44"/>
    </row>
    <row r="299" spans="1:18" s="42" customFormat="1" x14ac:dyDescent="0.25">
      <c r="A299" s="383"/>
      <c r="B299" s="383"/>
      <c r="C299" s="44"/>
      <c r="D299" s="285"/>
      <c r="E299" s="285"/>
      <c r="F299" s="44"/>
      <c r="G299" s="44"/>
      <c r="H299" s="44"/>
      <c r="I299" s="44"/>
      <c r="J299" s="44"/>
      <c r="K299" s="44"/>
      <c r="L299" s="44"/>
      <c r="M299" s="44"/>
      <c r="N299" s="44"/>
      <c r="O299" s="44"/>
      <c r="P299" s="44"/>
      <c r="Q299" s="67"/>
      <c r="R299" s="44"/>
    </row>
    <row r="300" spans="1:18" s="42" customFormat="1" x14ac:dyDescent="0.25">
      <c r="A300" s="383"/>
      <c r="B300" s="383"/>
      <c r="C300" s="44"/>
      <c r="D300" s="285"/>
      <c r="E300" s="285"/>
      <c r="F300" s="44"/>
      <c r="G300" s="44"/>
      <c r="H300" s="44"/>
      <c r="I300" s="44"/>
      <c r="J300" s="44"/>
      <c r="K300" s="44"/>
      <c r="L300" s="44"/>
      <c r="M300" s="44"/>
      <c r="N300" s="44"/>
      <c r="O300" s="44"/>
      <c r="P300" s="44"/>
      <c r="Q300" s="67"/>
      <c r="R300" s="44"/>
    </row>
    <row r="301" spans="1:18" s="42" customFormat="1" x14ac:dyDescent="0.25">
      <c r="A301" s="383"/>
      <c r="B301" s="383"/>
      <c r="C301" s="44"/>
      <c r="D301" s="285"/>
      <c r="E301" s="285"/>
      <c r="F301" s="44"/>
      <c r="G301" s="44"/>
      <c r="H301" s="44"/>
      <c r="I301" s="44"/>
      <c r="J301" s="44"/>
      <c r="K301" s="44"/>
      <c r="L301" s="44"/>
      <c r="M301" s="44"/>
      <c r="N301" s="44"/>
      <c r="O301" s="44"/>
      <c r="P301" s="44"/>
      <c r="Q301" s="67"/>
      <c r="R301" s="44"/>
    </row>
    <row r="302" spans="1:18" s="42" customFormat="1" x14ac:dyDescent="0.25">
      <c r="A302" s="383"/>
      <c r="B302" s="383"/>
      <c r="C302" s="44"/>
      <c r="D302" s="285"/>
      <c r="E302" s="285"/>
      <c r="F302" s="44"/>
      <c r="G302" s="44"/>
      <c r="H302" s="44"/>
      <c r="I302" s="44"/>
      <c r="J302" s="44"/>
      <c r="K302" s="44"/>
      <c r="L302" s="44"/>
      <c r="M302" s="44"/>
      <c r="N302" s="44"/>
      <c r="O302" s="44"/>
      <c r="P302" s="44"/>
      <c r="Q302" s="67"/>
      <c r="R302" s="44"/>
    </row>
    <row r="303" spans="1:18" s="42" customFormat="1" x14ac:dyDescent="0.25">
      <c r="A303" s="383"/>
      <c r="B303" s="383"/>
      <c r="C303" s="44"/>
      <c r="D303" s="285"/>
      <c r="E303" s="285"/>
      <c r="F303" s="44"/>
      <c r="G303" s="44"/>
      <c r="H303" s="44"/>
      <c r="I303" s="44"/>
      <c r="J303" s="44"/>
      <c r="K303" s="44"/>
      <c r="L303" s="44"/>
      <c r="M303" s="44"/>
      <c r="N303" s="44"/>
      <c r="O303" s="44"/>
      <c r="P303" s="44"/>
      <c r="Q303" s="67"/>
      <c r="R303" s="44"/>
    </row>
    <row r="304" spans="1:18" s="42" customFormat="1" x14ac:dyDescent="0.25">
      <c r="A304" s="383"/>
      <c r="B304" s="383"/>
      <c r="C304" s="44"/>
      <c r="D304" s="285"/>
      <c r="E304" s="285"/>
      <c r="F304" s="44"/>
      <c r="G304" s="44"/>
      <c r="H304" s="44"/>
      <c r="I304" s="44"/>
      <c r="J304" s="44"/>
      <c r="K304" s="44"/>
      <c r="L304" s="44"/>
      <c r="M304" s="44"/>
      <c r="N304" s="44"/>
      <c r="O304" s="44"/>
      <c r="P304" s="44"/>
      <c r="Q304" s="67"/>
      <c r="R304" s="44"/>
    </row>
    <row r="305" spans="1:18" s="42" customFormat="1" x14ac:dyDescent="0.25">
      <c r="A305" s="383"/>
      <c r="B305" s="383"/>
      <c r="C305" s="44"/>
      <c r="D305" s="285"/>
      <c r="E305" s="285"/>
      <c r="F305" s="44"/>
      <c r="G305" s="44"/>
      <c r="H305" s="44"/>
      <c r="I305" s="44"/>
      <c r="J305" s="44"/>
      <c r="K305" s="44"/>
      <c r="L305" s="44"/>
      <c r="M305" s="44"/>
      <c r="N305" s="44"/>
      <c r="O305" s="44"/>
      <c r="P305" s="44"/>
      <c r="Q305" s="67"/>
      <c r="R305" s="44"/>
    </row>
    <row r="306" spans="1:18" s="42" customFormat="1" x14ac:dyDescent="0.25">
      <c r="A306" s="383"/>
      <c r="B306" s="383"/>
      <c r="C306" s="44"/>
      <c r="D306" s="285"/>
      <c r="E306" s="285"/>
      <c r="F306" s="44"/>
      <c r="G306" s="44"/>
      <c r="H306" s="44"/>
      <c r="I306" s="44"/>
      <c r="J306" s="44"/>
      <c r="K306" s="44"/>
      <c r="L306" s="44"/>
      <c r="M306" s="44"/>
      <c r="N306" s="44"/>
      <c r="O306" s="44"/>
      <c r="P306" s="44"/>
      <c r="Q306" s="67"/>
      <c r="R306" s="44"/>
    </row>
    <row r="307" spans="1:18" s="42" customFormat="1" x14ac:dyDescent="0.25">
      <c r="A307" s="383"/>
      <c r="B307" s="383"/>
      <c r="C307" s="44"/>
      <c r="D307" s="285"/>
      <c r="E307" s="285"/>
      <c r="F307" s="44"/>
      <c r="G307" s="44"/>
      <c r="H307" s="44"/>
      <c r="I307" s="44"/>
      <c r="J307" s="44"/>
      <c r="K307" s="44"/>
      <c r="L307" s="44"/>
      <c r="M307" s="44"/>
      <c r="N307" s="44"/>
      <c r="O307" s="44"/>
      <c r="P307" s="44"/>
      <c r="Q307" s="67"/>
      <c r="R307" s="44"/>
    </row>
    <row r="308" spans="1:18" s="42" customFormat="1" x14ac:dyDescent="0.25">
      <c r="A308" s="383"/>
      <c r="B308" s="383"/>
      <c r="C308" s="44"/>
      <c r="D308" s="285"/>
      <c r="E308" s="285"/>
      <c r="F308" s="44"/>
      <c r="G308" s="44"/>
      <c r="H308" s="44"/>
      <c r="I308" s="44"/>
      <c r="J308" s="44"/>
      <c r="K308" s="44"/>
      <c r="L308" s="44"/>
      <c r="M308" s="44"/>
      <c r="N308" s="44"/>
      <c r="O308" s="44"/>
      <c r="P308" s="44"/>
      <c r="Q308" s="67"/>
      <c r="R308" s="44"/>
    </row>
    <row r="309" spans="1:18" s="42" customFormat="1" x14ac:dyDescent="0.25">
      <c r="A309" s="383"/>
      <c r="B309" s="383"/>
      <c r="C309" s="44"/>
      <c r="D309" s="285"/>
      <c r="E309" s="285"/>
      <c r="F309" s="44"/>
      <c r="G309" s="44"/>
      <c r="H309" s="44"/>
      <c r="I309" s="44"/>
      <c r="J309" s="44"/>
      <c r="K309" s="44"/>
      <c r="L309" s="44"/>
      <c r="M309" s="44"/>
      <c r="N309" s="44"/>
      <c r="O309" s="44"/>
      <c r="P309" s="44"/>
      <c r="Q309" s="67"/>
      <c r="R309" s="44"/>
    </row>
    <row r="310" spans="1:18" s="42" customFormat="1" x14ac:dyDescent="0.25">
      <c r="A310" s="383"/>
      <c r="B310" s="383"/>
      <c r="C310" s="44"/>
      <c r="D310" s="285"/>
      <c r="E310" s="285"/>
      <c r="F310" s="44"/>
      <c r="G310" s="44"/>
      <c r="H310" s="44"/>
      <c r="I310" s="44"/>
      <c r="J310" s="44"/>
      <c r="K310" s="44"/>
      <c r="L310" s="44"/>
      <c r="M310" s="44"/>
      <c r="N310" s="44"/>
      <c r="O310" s="44"/>
      <c r="P310" s="44"/>
      <c r="Q310" s="67"/>
      <c r="R310" s="44"/>
    </row>
    <row r="311" spans="1:18" s="42" customFormat="1" x14ac:dyDescent="0.25">
      <c r="A311" s="383"/>
      <c r="B311" s="383"/>
      <c r="C311" s="44"/>
      <c r="D311" s="285"/>
      <c r="E311" s="285"/>
      <c r="F311" s="44"/>
      <c r="G311" s="44"/>
      <c r="H311" s="44"/>
      <c r="I311" s="44"/>
      <c r="J311" s="44"/>
      <c r="K311" s="44"/>
      <c r="L311" s="44"/>
      <c r="M311" s="44"/>
      <c r="N311" s="44"/>
      <c r="O311" s="44"/>
      <c r="P311" s="44"/>
      <c r="Q311" s="67"/>
      <c r="R311" s="44"/>
    </row>
    <row r="312" spans="1:18" s="42" customFormat="1" x14ac:dyDescent="0.25">
      <c r="A312" s="383"/>
      <c r="B312" s="383"/>
      <c r="C312" s="44"/>
      <c r="D312" s="285"/>
      <c r="E312" s="285"/>
      <c r="F312" s="44"/>
      <c r="G312" s="44"/>
      <c r="H312" s="44"/>
      <c r="I312" s="44"/>
      <c r="J312" s="44"/>
      <c r="K312" s="44"/>
      <c r="L312" s="44"/>
      <c r="M312" s="44"/>
      <c r="N312" s="44"/>
      <c r="O312" s="44"/>
      <c r="P312" s="44"/>
      <c r="Q312" s="67"/>
      <c r="R312" s="44"/>
    </row>
    <row r="313" spans="1:18" s="42" customFormat="1" x14ac:dyDescent="0.25">
      <c r="A313" s="383"/>
      <c r="B313" s="383"/>
      <c r="C313" s="44"/>
      <c r="D313" s="285"/>
      <c r="E313" s="285"/>
      <c r="F313" s="44"/>
      <c r="G313" s="44"/>
      <c r="H313" s="44"/>
      <c r="I313" s="44"/>
      <c r="J313" s="44"/>
      <c r="K313" s="44"/>
      <c r="L313" s="44"/>
      <c r="M313" s="44"/>
      <c r="N313" s="44"/>
      <c r="O313" s="44"/>
      <c r="P313" s="44"/>
      <c r="Q313" s="67"/>
      <c r="R313" s="44"/>
    </row>
    <row r="314" spans="1:18" s="42" customFormat="1" x14ac:dyDescent="0.25">
      <c r="A314" s="383"/>
      <c r="B314" s="383"/>
      <c r="C314" s="44"/>
      <c r="D314" s="285"/>
      <c r="E314" s="285"/>
      <c r="F314" s="44"/>
      <c r="G314" s="44"/>
      <c r="H314" s="44"/>
      <c r="I314" s="44"/>
      <c r="J314" s="44"/>
      <c r="K314" s="44"/>
      <c r="L314" s="44"/>
      <c r="M314" s="44"/>
      <c r="N314" s="44"/>
      <c r="O314" s="44"/>
      <c r="P314" s="44"/>
      <c r="Q314" s="67"/>
      <c r="R314" s="44"/>
    </row>
    <row r="315" spans="1:18" s="42" customFormat="1" x14ac:dyDescent="0.25">
      <c r="A315" s="383"/>
      <c r="B315" s="383"/>
      <c r="C315" s="44"/>
      <c r="D315" s="285"/>
      <c r="E315" s="285"/>
      <c r="F315" s="44"/>
      <c r="G315" s="44"/>
      <c r="H315" s="44"/>
      <c r="I315" s="44"/>
      <c r="J315" s="44"/>
      <c r="K315" s="44"/>
      <c r="L315" s="44"/>
      <c r="M315" s="44"/>
      <c r="N315" s="44"/>
      <c r="O315" s="44"/>
      <c r="P315" s="44"/>
      <c r="Q315" s="67"/>
      <c r="R315" s="44"/>
    </row>
    <row r="316" spans="1:18" s="42" customFormat="1" x14ac:dyDescent="0.25">
      <c r="A316" s="383"/>
      <c r="B316" s="383"/>
      <c r="C316" s="44"/>
      <c r="D316" s="285"/>
      <c r="E316" s="285"/>
      <c r="F316" s="44"/>
      <c r="G316" s="44"/>
      <c r="H316" s="44"/>
      <c r="I316" s="44"/>
      <c r="J316" s="44"/>
      <c r="K316" s="44"/>
      <c r="L316" s="44"/>
      <c r="M316" s="44"/>
      <c r="N316" s="44"/>
      <c r="O316" s="44"/>
      <c r="P316" s="44"/>
      <c r="Q316" s="67"/>
      <c r="R316" s="44"/>
    </row>
    <row r="317" spans="1:18" s="42" customFormat="1" x14ac:dyDescent="0.25">
      <c r="A317" s="383"/>
      <c r="B317" s="383"/>
      <c r="C317" s="44"/>
      <c r="D317" s="285"/>
      <c r="E317" s="285"/>
      <c r="F317" s="44"/>
      <c r="G317" s="44"/>
      <c r="H317" s="44"/>
      <c r="I317" s="44"/>
      <c r="J317" s="44"/>
      <c r="K317" s="44"/>
      <c r="L317" s="44"/>
      <c r="M317" s="44"/>
      <c r="N317" s="44"/>
      <c r="O317" s="44"/>
      <c r="P317" s="44"/>
      <c r="Q317" s="67"/>
      <c r="R317" s="44"/>
    </row>
    <row r="318" spans="1:18" s="42" customFormat="1" x14ac:dyDescent="0.25">
      <c r="A318" s="383"/>
      <c r="B318" s="383"/>
      <c r="C318" s="44"/>
      <c r="D318" s="285"/>
      <c r="E318" s="285"/>
      <c r="F318" s="44"/>
      <c r="G318" s="44"/>
      <c r="H318" s="44"/>
      <c r="I318" s="44"/>
      <c r="J318" s="44"/>
      <c r="K318" s="44"/>
      <c r="L318" s="44"/>
      <c r="M318" s="44"/>
      <c r="N318" s="44"/>
      <c r="O318" s="44"/>
      <c r="P318" s="44"/>
      <c r="Q318" s="67"/>
      <c r="R318" s="44"/>
    </row>
    <row r="319" spans="1:18" s="42" customFormat="1" x14ac:dyDescent="0.25">
      <c r="A319" s="383"/>
      <c r="B319" s="383"/>
      <c r="C319" s="44"/>
      <c r="D319" s="285"/>
      <c r="E319" s="285"/>
      <c r="F319" s="44"/>
      <c r="G319" s="44"/>
      <c r="H319" s="44"/>
      <c r="I319" s="44"/>
      <c r="J319" s="44"/>
      <c r="K319" s="44"/>
      <c r="L319" s="44"/>
      <c r="M319" s="44"/>
      <c r="N319" s="44"/>
      <c r="O319" s="44"/>
      <c r="P319" s="44"/>
      <c r="Q319" s="67"/>
      <c r="R319" s="44"/>
    </row>
    <row r="320" spans="1:18" s="42" customFormat="1" x14ac:dyDescent="0.25">
      <c r="A320" s="383"/>
      <c r="B320" s="383"/>
      <c r="C320" s="44"/>
      <c r="D320" s="285"/>
      <c r="E320" s="285"/>
      <c r="F320" s="44"/>
      <c r="G320" s="44"/>
      <c r="H320" s="44"/>
      <c r="I320" s="44"/>
      <c r="J320" s="44"/>
      <c r="K320" s="44"/>
      <c r="L320" s="44"/>
      <c r="M320" s="44"/>
      <c r="N320" s="44"/>
      <c r="O320" s="44"/>
      <c r="P320" s="44"/>
      <c r="Q320" s="67"/>
      <c r="R320" s="44"/>
    </row>
    <row r="321" spans="1:18" s="42" customFormat="1" x14ac:dyDescent="0.25">
      <c r="A321" s="383"/>
      <c r="B321" s="383"/>
      <c r="C321" s="44"/>
      <c r="D321" s="285"/>
      <c r="E321" s="285"/>
      <c r="F321" s="44"/>
      <c r="G321" s="44"/>
      <c r="H321" s="44"/>
      <c r="I321" s="44"/>
      <c r="J321" s="44"/>
      <c r="K321" s="44"/>
      <c r="L321" s="44"/>
      <c r="M321" s="44"/>
      <c r="N321" s="44"/>
      <c r="O321" s="44"/>
      <c r="P321" s="44"/>
      <c r="Q321" s="67"/>
      <c r="R321" s="44"/>
    </row>
  </sheetData>
  <mergeCells count="46">
    <mergeCell ref="O132:O133"/>
    <mergeCell ref="O134:O135"/>
    <mergeCell ref="O136:O137"/>
    <mergeCell ref="N11:O11"/>
    <mergeCell ref="O120:O121"/>
    <mergeCell ref="O123:O124"/>
    <mergeCell ref="O125:O126"/>
    <mergeCell ref="O129:O131"/>
    <mergeCell ref="O106:O107"/>
    <mergeCell ref="O110:O111"/>
    <mergeCell ref="O108:O109"/>
    <mergeCell ref="O115:O118"/>
    <mergeCell ref="O35:O36"/>
    <mergeCell ref="O38:O41"/>
    <mergeCell ref="O44:O47"/>
    <mergeCell ref="O49:O50"/>
    <mergeCell ref="A7:O7"/>
    <mergeCell ref="A8:O8"/>
    <mergeCell ref="A9:O9"/>
    <mergeCell ref="A13:A14"/>
    <mergeCell ref="B13:B14"/>
    <mergeCell ref="C13:C14"/>
    <mergeCell ref="F13:F14"/>
    <mergeCell ref="G13:H13"/>
    <mergeCell ref="D13:D14"/>
    <mergeCell ref="E13:E14"/>
    <mergeCell ref="I13:K13"/>
    <mergeCell ref="L13:N13"/>
    <mergeCell ref="O13:O14"/>
    <mergeCell ref="O60:O61"/>
    <mergeCell ref="O79:O80"/>
    <mergeCell ref="O92:O93"/>
    <mergeCell ref="O96:O97"/>
    <mergeCell ref="O99:O100"/>
    <mergeCell ref="B150:O150"/>
    <mergeCell ref="B146:O146"/>
    <mergeCell ref="B147:O147"/>
    <mergeCell ref="B148:O148"/>
    <mergeCell ref="B149:O149"/>
    <mergeCell ref="B157:O157"/>
    <mergeCell ref="B151:O151"/>
    <mergeCell ref="B152:O152"/>
    <mergeCell ref="B153:O153"/>
    <mergeCell ref="B154:O154"/>
    <mergeCell ref="B155:O155"/>
    <mergeCell ref="B156:O156"/>
  </mergeCells>
  <pageMargins left="0.7" right="0.7" top="0.75" bottom="0.75" header="0.3" footer="0.3"/>
  <pageSetup paperSize="9" scale="39" fitToHeight="0" orientation="landscape" r:id="rId1"/>
  <rowBreaks count="7" manualBreakCount="7">
    <brk id="31" max="14" man="1"/>
    <brk id="48" max="14" man="1"/>
    <brk id="57" max="14" man="1"/>
    <brk id="75" max="14" man="1"/>
    <brk id="93" max="14" man="1"/>
    <brk id="137" max="14" man="1"/>
    <brk id="152" max="1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Технич задание</vt:lpstr>
      <vt:lpstr>расчет Октябрь Пульс 2 оч</vt:lpstr>
      <vt:lpstr>'расчет Октябрь Пульс 2 оч'!Область_печати</vt:lpstr>
      <vt:lpstr>'Технич задание'!Область_печати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2025-05-13T13:29:29Z</dcterms:modified>
</cp:coreProperties>
</file>