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server\Строительная Компания\Тендер\Заповедная\Тендеры\1 этап\18. Фасады\на тендер\"/>
    </mc:Choice>
  </mc:AlternateContent>
  <bookViews>
    <workbookView xWindow="0" yWindow="0" windowWidth="38400" windowHeight="17700"/>
  </bookViews>
  <sheets>
    <sheet name="Расчет " sheetId="2" r:id="rId1"/>
  </sheets>
  <definedNames>
    <definedName name="_xlnm._FilterDatabase" localSheetId="0" hidden="1">'Расчет '!$B$17:$AG$205</definedName>
    <definedName name="Excel_BuiltIn_Print_Area_2">#REF!</definedName>
    <definedName name="_xlnm.Print_Area" localSheetId="0">'Расчет '!$A$1:$AG$245</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E58" i="2" l="1"/>
  <c r="AE205" i="2" s="1"/>
  <c r="AD58" i="2"/>
  <c r="AE94" i="2"/>
  <c r="AD94" i="2"/>
  <c r="AA47" i="2"/>
  <c r="AA39" i="2"/>
  <c r="AA29" i="2"/>
  <c r="AA24" i="2"/>
  <c r="AA19" i="2"/>
  <c r="AA201" i="2"/>
  <c r="AE18" i="2"/>
  <c r="AD18" i="2"/>
  <c r="AD205" i="2" l="1"/>
  <c r="AD134" i="2"/>
  <c r="AE134" i="2"/>
  <c r="AF18" i="2"/>
  <c r="Y155" i="2" l="1"/>
  <c r="Y154" i="2" s="1"/>
  <c r="AC203" i="2"/>
  <c r="AC204" i="2"/>
  <c r="Z204" i="2"/>
  <c r="AD204" i="2" s="1"/>
  <c r="Z203" i="2"/>
  <c r="AD203" i="2" s="1"/>
  <c r="AE204" i="2" l="1"/>
  <c r="AF204" i="2" s="1"/>
  <c r="AE203" i="2"/>
  <c r="AF203" i="2" l="1"/>
  <c r="W151" i="2" l="1"/>
  <c r="N151" i="2"/>
  <c r="F105" i="2"/>
  <c r="F29" i="2" l="1"/>
  <c r="Z200" i="2" l="1"/>
  <c r="Z198" i="2"/>
  <c r="Z197" i="2"/>
  <c r="Z196" i="2"/>
  <c r="Z147" i="2"/>
  <c r="T146" i="2"/>
  <c r="U146" i="2"/>
  <c r="N146" i="2" l="1"/>
  <c r="O146" i="2"/>
  <c r="P146" i="2"/>
  <c r="Q146" i="2"/>
  <c r="R146" i="2"/>
  <c r="S146" i="2"/>
  <c r="V146" i="2"/>
  <c r="W146" i="2"/>
  <c r="X146" i="2"/>
  <c r="K146" i="2"/>
  <c r="K145" i="2" s="1"/>
  <c r="L146" i="2"/>
  <c r="M146" i="2"/>
  <c r="Z146" i="2" l="1"/>
  <c r="F69" i="2"/>
  <c r="AC133" i="2" l="1"/>
  <c r="Z133" i="2"/>
  <c r="AE133" i="2" s="1"/>
  <c r="AC132" i="2"/>
  <c r="Z132" i="2"/>
  <c r="AE132" i="2" s="1"/>
  <c r="AC131" i="2"/>
  <c r="Z131" i="2"/>
  <c r="AE131" i="2" s="1"/>
  <c r="AC130" i="2"/>
  <c r="Z130" i="2"/>
  <c r="AD130" i="2" s="1"/>
  <c r="Z129" i="2"/>
  <c r="F128" i="2"/>
  <c r="Z128" i="2" s="1"/>
  <c r="Z126" i="2"/>
  <c r="Z125" i="2"/>
  <c r="F124" i="2"/>
  <c r="Z124" i="2" s="1"/>
  <c r="Z122" i="2"/>
  <c r="Z121" i="2"/>
  <c r="Z120" i="2"/>
  <c r="Z119" i="2"/>
  <c r="F118" i="2"/>
  <c r="Z118" i="2" s="1"/>
  <c r="Z117" i="2"/>
  <c r="F116" i="2"/>
  <c r="Z116" i="2" s="1"/>
  <c r="F115" i="2"/>
  <c r="Z115" i="2" s="1"/>
  <c r="Z114" i="2"/>
  <c r="Z113" i="2"/>
  <c r="F112" i="2"/>
  <c r="Z112" i="2" s="1"/>
  <c r="AA111" i="2" s="1"/>
  <c r="AC111" i="2" s="1"/>
  <c r="F111" i="2"/>
  <c r="Z111" i="2" s="1"/>
  <c r="Z110" i="2"/>
  <c r="F109" i="2"/>
  <c r="Z109" i="2" s="1"/>
  <c r="F108" i="2"/>
  <c r="Z108" i="2" s="1"/>
  <c r="Z107" i="2"/>
  <c r="Z106" i="2"/>
  <c r="Z105" i="2"/>
  <c r="AE105" i="2" s="1"/>
  <c r="Z104" i="2"/>
  <c r="F103" i="2"/>
  <c r="Z103" i="2" s="1"/>
  <c r="F102" i="2"/>
  <c r="Z102" i="2" s="1"/>
  <c r="Z101" i="2"/>
  <c r="F100" i="2"/>
  <c r="Z100" i="2" s="1"/>
  <c r="AC99" i="2"/>
  <c r="Z99" i="2"/>
  <c r="AD99" i="2" s="1"/>
  <c r="AC98" i="2"/>
  <c r="Z98" i="2"/>
  <c r="AE98" i="2" s="1"/>
  <c r="AC97" i="2"/>
  <c r="Z97" i="2"/>
  <c r="AE97" i="2" s="1"/>
  <c r="Z96" i="2"/>
  <c r="F95" i="2"/>
  <c r="Z95" i="2" s="1"/>
  <c r="AC57" i="2"/>
  <c r="Z57" i="2"/>
  <c r="AC56" i="2"/>
  <c r="Z56" i="2"/>
  <c r="AC55" i="2"/>
  <c r="Z55" i="2"/>
  <c r="AC54" i="2"/>
  <c r="Z54" i="2"/>
  <c r="Z53" i="2"/>
  <c r="F52" i="2"/>
  <c r="Z52" i="2" s="1"/>
  <c r="Z50" i="2"/>
  <c r="F48" i="2"/>
  <c r="Z46" i="2"/>
  <c r="Z44" i="2"/>
  <c r="Z43" i="2"/>
  <c r="F42" i="2"/>
  <c r="Z42" i="2" s="1"/>
  <c r="F39" i="2"/>
  <c r="Z39" i="2" s="1"/>
  <c r="F36" i="2"/>
  <c r="Z36" i="2" s="1"/>
  <c r="F35" i="2"/>
  <c r="Z35" i="2" s="1"/>
  <c r="F32" i="2"/>
  <c r="Z32" i="2" s="1"/>
  <c r="Z31" i="2"/>
  <c r="Z30" i="2"/>
  <c r="Z29" i="2"/>
  <c r="Z28" i="2"/>
  <c r="F24" i="2"/>
  <c r="Z24" i="2" s="1"/>
  <c r="AC23" i="2"/>
  <c r="Z23" i="2"/>
  <c r="AC22" i="2"/>
  <c r="Z22" i="2"/>
  <c r="AC21" i="2"/>
  <c r="Z21" i="2"/>
  <c r="Z20" i="2"/>
  <c r="AC29" i="2" l="1"/>
  <c r="F51" i="2"/>
  <c r="Z51" i="2" s="1"/>
  <c r="AE51" i="2" s="1"/>
  <c r="AD131" i="2"/>
  <c r="AF131" i="2" s="1"/>
  <c r="AE130" i="2"/>
  <c r="AF130" i="2" s="1"/>
  <c r="AD97" i="2"/>
  <c r="AF97" i="2" s="1"/>
  <c r="F127" i="2"/>
  <c r="Z127" i="2" s="1"/>
  <c r="AA105" i="2"/>
  <c r="AC105" i="2" s="1"/>
  <c r="AD98" i="2"/>
  <c r="AF98" i="2" s="1"/>
  <c r="F123" i="2"/>
  <c r="Z123" i="2" s="1"/>
  <c r="AA123" i="2" s="1"/>
  <c r="AC123" i="2" s="1"/>
  <c r="AE115" i="2"/>
  <c r="AA115" i="2"/>
  <c r="AC115" i="2" s="1"/>
  <c r="AE127" i="2"/>
  <c r="AA127" i="2"/>
  <c r="AC127" i="2" s="1"/>
  <c r="AE108" i="2"/>
  <c r="AA108" i="2"/>
  <c r="AC108" i="2" s="1"/>
  <c r="AE100" i="2"/>
  <c r="AA100" i="2"/>
  <c r="AC100" i="2" s="1"/>
  <c r="AE102" i="2"/>
  <c r="AA102" i="2"/>
  <c r="AC102" i="2" s="1"/>
  <c r="AE95" i="2"/>
  <c r="AA95" i="2"/>
  <c r="AC95" i="2" s="1"/>
  <c r="AD111" i="2"/>
  <c r="AE111" i="2"/>
  <c r="AE99" i="2"/>
  <c r="AF99" i="2" s="1"/>
  <c r="AD132" i="2"/>
  <c r="AF132" i="2" s="1"/>
  <c r="AD133" i="2"/>
  <c r="AF133" i="2" s="1"/>
  <c r="F26" i="2"/>
  <c r="Z26" i="2" s="1"/>
  <c r="AE26" i="2" s="1"/>
  <c r="F27" i="2"/>
  <c r="Z27" i="2" s="1"/>
  <c r="AA26" i="2" s="1"/>
  <c r="AC26" i="2" s="1"/>
  <c r="F40" i="2"/>
  <c r="Z40" i="2" s="1"/>
  <c r="Z37" i="2"/>
  <c r="AA35" i="2" s="1"/>
  <c r="F19" i="2"/>
  <c r="Z19" i="2" s="1"/>
  <c r="AE19" i="2" s="1"/>
  <c r="F33" i="2"/>
  <c r="Z33" i="2" s="1"/>
  <c r="Z48" i="2"/>
  <c r="F47" i="2"/>
  <c r="Z47" i="2" s="1"/>
  <c r="AE47" i="2" s="1"/>
  <c r="AE29" i="2"/>
  <c r="AE21" i="2"/>
  <c r="AD21" i="2"/>
  <c r="AE35" i="2"/>
  <c r="AE32" i="2"/>
  <c r="AD54" i="2"/>
  <c r="AE54" i="2"/>
  <c r="AE22" i="2"/>
  <c r="AD22" i="2"/>
  <c r="AE55" i="2"/>
  <c r="AD55" i="2"/>
  <c r="AE23" i="2"/>
  <c r="AD23" i="2"/>
  <c r="AE39" i="2"/>
  <c r="AD56" i="2"/>
  <c r="AE56" i="2"/>
  <c r="AE24" i="2"/>
  <c r="AD57" i="2"/>
  <c r="AE57" i="2"/>
  <c r="Z38" i="2"/>
  <c r="Z49" i="2"/>
  <c r="Z34" i="2"/>
  <c r="Z45" i="2"/>
  <c r="Z41" i="2"/>
  <c r="Z25" i="2"/>
  <c r="AA51" i="2" l="1"/>
  <c r="AC51" i="2" s="1"/>
  <c r="AF23" i="2"/>
  <c r="AF55" i="2"/>
  <c r="AD105" i="2"/>
  <c r="AF105" i="2" s="1"/>
  <c r="AD123" i="2"/>
  <c r="AE123" i="2"/>
  <c r="AC19" i="2"/>
  <c r="AF111" i="2"/>
  <c r="AC24" i="2"/>
  <c r="AA32" i="2"/>
  <c r="AC32" i="2" s="1"/>
  <c r="AC35" i="2"/>
  <c r="AD102" i="2"/>
  <c r="AF102" i="2" s="1"/>
  <c r="AD100" i="2"/>
  <c r="AF100" i="2" s="1"/>
  <c r="AD127" i="2"/>
  <c r="AF127" i="2" s="1"/>
  <c r="AD95" i="2"/>
  <c r="AD108" i="2"/>
  <c r="AF108" i="2" s="1"/>
  <c r="AD115" i="2"/>
  <c r="AF115" i="2" s="1"/>
  <c r="AF56" i="2"/>
  <c r="AC39" i="2"/>
  <c r="AD39" i="2"/>
  <c r="AF39" i="2" s="1"/>
  <c r="AF21" i="2"/>
  <c r="AF22" i="2"/>
  <c r="AD29" i="2"/>
  <c r="AF29" i="2" s="1"/>
  <c r="AF54" i="2"/>
  <c r="AF57" i="2"/>
  <c r="AD26" i="2"/>
  <c r="AF26" i="2" s="1"/>
  <c r="AD51" i="2" l="1"/>
  <c r="AF51" i="2" s="1"/>
  <c r="AC47" i="2"/>
  <c r="AD47" i="2"/>
  <c r="AF47" i="2" s="1"/>
  <c r="AD24" i="2"/>
  <c r="AF24" i="2" s="1"/>
  <c r="AF123" i="2"/>
  <c r="AF95" i="2"/>
  <c r="AF94" i="2"/>
  <c r="AD35" i="2"/>
  <c r="AF35" i="2" s="1"/>
  <c r="AD32" i="2"/>
  <c r="AF32" i="2" s="1"/>
  <c r="AD19" i="2"/>
  <c r="AF19" i="2" l="1"/>
  <c r="AC142" i="2" l="1"/>
  <c r="Z142" i="2"/>
  <c r="AE142" i="2" s="1"/>
  <c r="AC141" i="2"/>
  <c r="Z141" i="2"/>
  <c r="AE141" i="2" s="1"/>
  <c r="AC140" i="2"/>
  <c r="Z140" i="2"/>
  <c r="AD140" i="2" s="1"/>
  <c r="AE140" i="2" l="1"/>
  <c r="AF140" i="2" s="1"/>
  <c r="AD142" i="2"/>
  <c r="AF142" i="2" s="1"/>
  <c r="AD141" i="2"/>
  <c r="AF141" i="2" s="1"/>
  <c r="Z156" i="2" l="1"/>
  <c r="Z202" i="2"/>
  <c r="Z188" i="2"/>
  <c r="Z189" i="2"/>
  <c r="Z190" i="2"/>
  <c r="Z191" i="2"/>
  <c r="Z192" i="2"/>
  <c r="Z193" i="2"/>
  <c r="Z194" i="2"/>
  <c r="Z195" i="2"/>
  <c r="Z179" i="2"/>
  <c r="Z180" i="2"/>
  <c r="Z181" i="2"/>
  <c r="Z182" i="2"/>
  <c r="Z183" i="2"/>
  <c r="Z184" i="2"/>
  <c r="Z185" i="2"/>
  <c r="Z169" i="2"/>
  <c r="Z170" i="2"/>
  <c r="Z171" i="2"/>
  <c r="Z172" i="2"/>
  <c r="Z173" i="2"/>
  <c r="Z174" i="2"/>
  <c r="Z175" i="2"/>
  <c r="Z176" i="2"/>
  <c r="Z159" i="2"/>
  <c r="Z160" i="2"/>
  <c r="Z161" i="2"/>
  <c r="Z162" i="2"/>
  <c r="Z148" i="2"/>
  <c r="Z149" i="2"/>
  <c r="Z150" i="2"/>
  <c r="Z144" i="2"/>
  <c r="Z139" i="2"/>
  <c r="K135" i="2"/>
  <c r="L135" i="2"/>
  <c r="M135" i="2"/>
  <c r="N135" i="2"/>
  <c r="O135" i="2"/>
  <c r="P135" i="2"/>
  <c r="Q135" i="2"/>
  <c r="R135" i="2"/>
  <c r="S135" i="2"/>
  <c r="T135" i="2"/>
  <c r="U135" i="2"/>
  <c r="V135" i="2"/>
  <c r="W135" i="2"/>
  <c r="X135" i="2"/>
  <c r="O137" i="2"/>
  <c r="O138" i="2"/>
  <c r="N143" i="2"/>
  <c r="W143" i="2"/>
  <c r="L145" i="2"/>
  <c r="M145" i="2"/>
  <c r="N145" i="2"/>
  <c r="O145" i="2"/>
  <c r="P145" i="2"/>
  <c r="Q145" i="2"/>
  <c r="R145" i="2"/>
  <c r="S145" i="2"/>
  <c r="T145" i="2"/>
  <c r="U145" i="2"/>
  <c r="V145" i="2"/>
  <c r="W145" i="2"/>
  <c r="X145" i="2"/>
  <c r="N154" i="2"/>
  <c r="O154" i="2"/>
  <c r="P154" i="2"/>
  <c r="N155" i="2"/>
  <c r="O155" i="2"/>
  <c r="P155" i="2"/>
  <c r="K157" i="2"/>
  <c r="L157" i="2"/>
  <c r="M157" i="2"/>
  <c r="N157" i="2"/>
  <c r="O157" i="2"/>
  <c r="P157" i="2"/>
  <c r="Q157" i="2"/>
  <c r="R157" i="2"/>
  <c r="S157" i="2"/>
  <c r="T157" i="2"/>
  <c r="U157" i="2"/>
  <c r="V157" i="2"/>
  <c r="W157" i="2"/>
  <c r="X157" i="2"/>
  <c r="K158" i="2"/>
  <c r="L158" i="2"/>
  <c r="M158" i="2"/>
  <c r="N158" i="2"/>
  <c r="O158" i="2"/>
  <c r="P158" i="2"/>
  <c r="Q158" i="2"/>
  <c r="R158" i="2"/>
  <c r="S158" i="2"/>
  <c r="T158" i="2"/>
  <c r="U158" i="2"/>
  <c r="V158" i="2"/>
  <c r="W158" i="2"/>
  <c r="X158" i="2"/>
  <c r="K163" i="2"/>
  <c r="L163" i="2"/>
  <c r="M163" i="2"/>
  <c r="N163" i="2"/>
  <c r="O163" i="2"/>
  <c r="P163" i="2"/>
  <c r="Q163" i="2"/>
  <c r="R163" i="2"/>
  <c r="S163" i="2"/>
  <c r="T163" i="2"/>
  <c r="U163" i="2"/>
  <c r="V163" i="2"/>
  <c r="W163" i="2"/>
  <c r="X163" i="2"/>
  <c r="K164" i="2"/>
  <c r="L164" i="2"/>
  <c r="M164" i="2"/>
  <c r="N164" i="2"/>
  <c r="O164" i="2"/>
  <c r="P164" i="2"/>
  <c r="Q164" i="2"/>
  <c r="R164" i="2"/>
  <c r="S164" i="2"/>
  <c r="T164" i="2"/>
  <c r="U164" i="2"/>
  <c r="V164" i="2"/>
  <c r="W164" i="2"/>
  <c r="X164" i="2"/>
  <c r="K166" i="2"/>
  <c r="L166" i="2"/>
  <c r="M166" i="2"/>
  <c r="N166" i="2"/>
  <c r="O166" i="2"/>
  <c r="P166" i="2"/>
  <c r="Q166" i="2"/>
  <c r="R166" i="2"/>
  <c r="S166" i="2"/>
  <c r="T166" i="2"/>
  <c r="U166" i="2"/>
  <c r="V166" i="2"/>
  <c r="W166" i="2"/>
  <c r="X166" i="2"/>
  <c r="K178" i="2"/>
  <c r="K177" i="2" s="1"/>
  <c r="L178" i="2"/>
  <c r="L177" i="2" s="1"/>
  <c r="M178" i="2"/>
  <c r="M177" i="2" s="1"/>
  <c r="N178" i="2"/>
  <c r="N177" i="2" s="1"/>
  <c r="O178" i="2"/>
  <c r="O177" i="2" s="1"/>
  <c r="P178" i="2"/>
  <c r="P177" i="2" s="1"/>
  <c r="Q178" i="2"/>
  <c r="Q177" i="2" s="1"/>
  <c r="R178" i="2"/>
  <c r="R177" i="2" s="1"/>
  <c r="S178" i="2"/>
  <c r="S177" i="2" s="1"/>
  <c r="T178" i="2"/>
  <c r="T177" i="2" s="1"/>
  <c r="U178" i="2"/>
  <c r="U177" i="2" s="1"/>
  <c r="V178" i="2"/>
  <c r="V177" i="2" s="1"/>
  <c r="W178" i="2"/>
  <c r="W177" i="2" s="1"/>
  <c r="X178" i="2"/>
  <c r="X177" i="2" s="1"/>
  <c r="Y178" i="2"/>
  <c r="Y177" i="2" s="1"/>
  <c r="K187" i="2"/>
  <c r="K186" i="2" s="1"/>
  <c r="L187" i="2"/>
  <c r="L186" i="2" s="1"/>
  <c r="M187" i="2"/>
  <c r="M186" i="2" s="1"/>
  <c r="N187" i="2"/>
  <c r="N186" i="2" s="1"/>
  <c r="O187" i="2"/>
  <c r="O186" i="2" s="1"/>
  <c r="P187" i="2"/>
  <c r="P186" i="2" s="1"/>
  <c r="Q187" i="2"/>
  <c r="Q186" i="2" s="1"/>
  <c r="R187" i="2"/>
  <c r="R186" i="2" s="1"/>
  <c r="S187" i="2"/>
  <c r="S186" i="2" s="1"/>
  <c r="T187" i="2"/>
  <c r="T186" i="2" s="1"/>
  <c r="U187" i="2"/>
  <c r="U186" i="2" s="1"/>
  <c r="V187" i="2"/>
  <c r="V186" i="2" s="1"/>
  <c r="W187" i="2"/>
  <c r="W186" i="2" s="1"/>
  <c r="X187" i="2"/>
  <c r="X186" i="2" s="1"/>
  <c r="Y187" i="2"/>
  <c r="O201" i="2"/>
  <c r="Z201" i="2" s="1"/>
  <c r="J187" i="2"/>
  <c r="J178" i="2"/>
  <c r="J166" i="2"/>
  <c r="J164" i="2"/>
  <c r="J163" i="2"/>
  <c r="J158" i="2"/>
  <c r="J157" i="2"/>
  <c r="Z154" i="2" l="1"/>
  <c r="AE154" i="2" s="1"/>
  <c r="Z155" i="2"/>
  <c r="J177" i="2"/>
  <c r="Z177" i="2" s="1"/>
  <c r="Z178" i="2"/>
  <c r="AA177" i="2" s="1"/>
  <c r="Z145" i="2"/>
  <c r="AA145" i="2" s="1"/>
  <c r="Z163" i="2"/>
  <c r="AE201" i="2"/>
  <c r="Z187" i="2"/>
  <c r="Z137" i="2"/>
  <c r="AE137" i="2" s="1"/>
  <c r="Z138" i="2"/>
  <c r="Z143" i="2"/>
  <c r="AE143" i="2" s="1"/>
  <c r="G62" i="2"/>
  <c r="AA154" i="2" l="1"/>
  <c r="AC154" i="2" s="1"/>
  <c r="AA143" i="2"/>
  <c r="AA137" i="2"/>
  <c r="AC137" i="2" s="1"/>
  <c r="AC201" i="2"/>
  <c r="AC200" i="2"/>
  <c r="AC199" i="2"/>
  <c r="AC198" i="2"/>
  <c r="AC197" i="2"/>
  <c r="AC196" i="2"/>
  <c r="Z168" i="2"/>
  <c r="AD137" i="2" l="1"/>
  <c r="AF137" i="2" s="1"/>
  <c r="AD154" i="2"/>
  <c r="AF154" i="2" s="1"/>
  <c r="AD201" i="2"/>
  <c r="AF201" i="2" s="1"/>
  <c r="AD143" i="2"/>
  <c r="AF143" i="2" s="1"/>
  <c r="AC143" i="2"/>
  <c r="Z136" i="2"/>
  <c r="J135" i="2"/>
  <c r="AD200" i="2"/>
  <c r="Z165" i="2"/>
  <c r="Z199" i="2"/>
  <c r="AE199" i="2" s="1"/>
  <c r="J186" i="2"/>
  <c r="Z186" i="2" s="1"/>
  <c r="AA186" i="2" s="1"/>
  <c r="AD197" i="2"/>
  <c r="Z152" i="2"/>
  <c r="Z167" i="2"/>
  <c r="AD196" i="2"/>
  <c r="Z153" i="2"/>
  <c r="AE198" i="2"/>
  <c r="Z157" i="2"/>
  <c r="Z151" i="2"/>
  <c r="AA151" i="2" l="1"/>
  <c r="AC151" i="2" s="1"/>
  <c r="Z135" i="2"/>
  <c r="AA135" i="2" s="1"/>
  <c r="AC135" i="2" s="1"/>
  <c r="AE200" i="2"/>
  <c r="AF200" i="2" s="1"/>
  <c r="AD199" i="2"/>
  <c r="AF199" i="2" s="1"/>
  <c r="AE197" i="2"/>
  <c r="AF197" i="2" s="1"/>
  <c r="Z158" i="2"/>
  <c r="AE196" i="2"/>
  <c r="AF196" i="2" s="1"/>
  <c r="AE163" i="2"/>
  <c r="AD198" i="2"/>
  <c r="AF198" i="2" s="1"/>
  <c r="Z164" i="2"/>
  <c r="AC186" i="2"/>
  <c r="Z166" i="2"/>
  <c r="AE151" i="2"/>
  <c r="AE177" i="2"/>
  <c r="AE157" i="2"/>
  <c r="AE186" i="2"/>
  <c r="AC177" i="2"/>
  <c r="AA163" i="2" l="1"/>
  <c r="AC163" i="2" s="1"/>
  <c r="AA157" i="2"/>
  <c r="AC157" i="2" s="1"/>
  <c r="AE135" i="2"/>
  <c r="AD135" i="2"/>
  <c r="AC145" i="2"/>
  <c r="AD186" i="2"/>
  <c r="AF186" i="2" s="1"/>
  <c r="AD177" i="2"/>
  <c r="AE145" i="2"/>
  <c r="AD151" i="2"/>
  <c r="AF151" i="2" s="1"/>
  <c r="AF177" i="2" l="1"/>
  <c r="AD157" i="2"/>
  <c r="AF157" i="2" s="1"/>
  <c r="AF135" i="2"/>
  <c r="AD163" i="2"/>
  <c r="AF163" i="2" s="1"/>
  <c r="AD145" i="2"/>
  <c r="AF145" i="2" s="1"/>
  <c r="AF134" i="2" l="1"/>
  <c r="AC93" i="2"/>
  <c r="Z93" i="2"/>
  <c r="AC92" i="2"/>
  <c r="Z92" i="2"/>
  <c r="AC91" i="2"/>
  <c r="Z91" i="2"/>
  <c r="AC90" i="2"/>
  <c r="AC89" i="2"/>
  <c r="Z87" i="2"/>
  <c r="Z86" i="2"/>
  <c r="G83" i="2"/>
  <c r="G82" i="2" s="1"/>
  <c r="Z84" i="2"/>
  <c r="I80" i="2"/>
  <c r="I79" i="2" s="1"/>
  <c r="H80" i="2"/>
  <c r="H79" i="2" s="1"/>
  <c r="G80" i="2"/>
  <c r="G79" i="2" s="1"/>
  <c r="F80" i="2"/>
  <c r="F79" i="2" s="1"/>
  <c r="Z78" i="2"/>
  <c r="Z76" i="2"/>
  <c r="Z75" i="2"/>
  <c r="Z74" i="2"/>
  <c r="G70" i="2"/>
  <c r="F70" i="2"/>
  <c r="I72" i="2"/>
  <c r="H72" i="2"/>
  <c r="G69" i="2"/>
  <c r="F72" i="2"/>
  <c r="H69" i="2"/>
  <c r="I65" i="2"/>
  <c r="H65" i="2"/>
  <c r="G65" i="2"/>
  <c r="F65" i="2"/>
  <c r="Z67" i="2"/>
  <c r="I64" i="2"/>
  <c r="H64" i="2"/>
  <c r="G64" i="2"/>
  <c r="Z63" i="2"/>
  <c r="H61" i="2"/>
  <c r="F61" i="2"/>
  <c r="G59" i="2"/>
  <c r="Z60" i="2"/>
  <c r="I59" i="2"/>
  <c r="H59" i="2"/>
  <c r="Z90" i="2" l="1"/>
  <c r="AD90" i="2" s="1"/>
  <c r="Z77" i="2"/>
  <c r="I83" i="2"/>
  <c r="I82" i="2" s="1"/>
  <c r="I62" i="2"/>
  <c r="I61" i="2" s="1"/>
  <c r="Z66" i="2"/>
  <c r="G72" i="2"/>
  <c r="Z72" i="2" s="1"/>
  <c r="H83" i="2"/>
  <c r="H82" i="2" s="1"/>
  <c r="H70" i="2"/>
  <c r="I70" i="2"/>
  <c r="F83" i="2"/>
  <c r="Z89" i="2"/>
  <c r="AE89" i="2" s="1"/>
  <c r="Z80" i="2"/>
  <c r="Z65" i="2"/>
  <c r="AE91" i="2"/>
  <c r="AD91" i="2"/>
  <c r="Z79" i="2"/>
  <c r="AE92" i="2"/>
  <c r="AD92" i="2"/>
  <c r="AE93" i="2"/>
  <c r="AD93" i="2"/>
  <c r="Z85" i="2"/>
  <c r="Z68" i="2"/>
  <c r="F59" i="2"/>
  <c r="Z59" i="2" s="1"/>
  <c r="AA59" i="2" s="1"/>
  <c r="AC59" i="2" s="1"/>
  <c r="G61" i="2"/>
  <c r="Z81" i="2"/>
  <c r="F64" i="2"/>
  <c r="Z64" i="2" s="1"/>
  <c r="Z71" i="2"/>
  <c r="I69" i="2"/>
  <c r="Z69" i="2" s="1"/>
  <c r="Z88" i="2"/>
  <c r="Z73" i="2"/>
  <c r="Z83" i="2" l="1"/>
  <c r="AA79" i="2"/>
  <c r="AC79" i="2" s="1"/>
  <c r="AE90" i="2"/>
  <c r="AF90" i="2" s="1"/>
  <c r="Z70" i="2"/>
  <c r="AF93" i="2"/>
  <c r="AF91" i="2"/>
  <c r="AA64" i="2"/>
  <c r="AC64" i="2" s="1"/>
  <c r="F82" i="2"/>
  <c r="Z82" i="2" s="1"/>
  <c r="AE82" i="2" s="1"/>
  <c r="AD89" i="2"/>
  <c r="AF89" i="2" s="1"/>
  <c r="Z61" i="2"/>
  <c r="AE61" i="2" s="1"/>
  <c r="Z62" i="2"/>
  <c r="AF92" i="2"/>
  <c r="AE64" i="2"/>
  <c r="AE59" i="2"/>
  <c r="AD59" i="2"/>
  <c r="AE79" i="2"/>
  <c r="AD79" i="2" l="1"/>
  <c r="AF79" i="2" s="1"/>
  <c r="AA82" i="2"/>
  <c r="AC82" i="2" s="1"/>
  <c r="AA61" i="2"/>
  <c r="AC61" i="2" s="1"/>
  <c r="AD64" i="2"/>
  <c r="AF64" i="2" s="1"/>
  <c r="AE69" i="2"/>
  <c r="AA69" i="2"/>
  <c r="AC69" i="2" s="1"/>
  <c r="AF59" i="2"/>
  <c r="AD82" i="2" l="1"/>
  <c r="AF82" i="2" s="1"/>
  <c r="AD61" i="2"/>
  <c r="AD69" i="2"/>
  <c r="AF61" i="2" l="1"/>
  <c r="AF205" i="2"/>
  <c r="AF69" i="2"/>
  <c r="AF58" i="2" l="1"/>
</calcChain>
</file>

<file path=xl/sharedStrings.xml><?xml version="1.0" encoding="utf-8"?>
<sst xmlns="http://schemas.openxmlformats.org/spreadsheetml/2006/main" count="674" uniqueCount="207">
  <si>
    <t>№ п/п</t>
  </si>
  <si>
    <t>Код</t>
  </si>
  <si>
    <t>Наименование</t>
  </si>
  <si>
    <t>Норма расхода</t>
  </si>
  <si>
    <t>Ед. изм.</t>
  </si>
  <si>
    <t>секция 1</t>
  </si>
  <si>
    <t>секция 2</t>
  </si>
  <si>
    <t>секция 3</t>
  </si>
  <si>
    <t>секция 4</t>
  </si>
  <si>
    <t>секция 1.1</t>
  </si>
  <si>
    <t>секция 1.2</t>
  </si>
  <si>
    <t>секция 1.3</t>
  </si>
  <si>
    <t>секция 1.4</t>
  </si>
  <si>
    <t>секция 2.1</t>
  </si>
  <si>
    <t>секция 3.1</t>
  </si>
  <si>
    <t>секция 3.2</t>
  </si>
  <si>
    <t>секция 3.3</t>
  </si>
  <si>
    <t>секция 3.4</t>
  </si>
  <si>
    <t>секция 3.5</t>
  </si>
  <si>
    <t>секция 3.6</t>
  </si>
  <si>
    <t>секция 4.1</t>
  </si>
  <si>
    <t>секция 4.2</t>
  </si>
  <si>
    <t>секция 4.3</t>
  </si>
  <si>
    <t>секция 4.4</t>
  </si>
  <si>
    <t>Паркинг</t>
  </si>
  <si>
    <t>Кол-во</t>
  </si>
  <si>
    <t>Цена за единицу, руб. 
(в т.ч. НДС 20%)</t>
  </si>
  <si>
    <t>Общая стоимость, руб. 
(в т.ч. НДС 20%)</t>
  </si>
  <si>
    <t>Примечание</t>
  </si>
  <si>
    <t>Материалы</t>
  </si>
  <si>
    <t>СМР</t>
  </si>
  <si>
    <t>Итого</t>
  </si>
  <si>
    <t>I</t>
  </si>
  <si>
    <t>Корпус 1.1 (секция 1)</t>
  </si>
  <si>
    <t>1</t>
  </si>
  <si>
    <t>Комплекс работ по утеплению цоколя в уровне благоустройства</t>
  </si>
  <si>
    <t>м2</t>
  </si>
  <si>
    <t>1.1</t>
  </si>
  <si>
    <t>4100004239 или аналог</t>
  </si>
  <si>
    <t>пенополистирол экструзионный</t>
  </si>
  <si>
    <t>2</t>
  </si>
  <si>
    <t>Комплекс работ по отделке пола в приямках и спусках в подвал (тип пола 4)</t>
  </si>
  <si>
    <t>3</t>
  </si>
  <si>
    <t>Комплекс работ по отделке боковых поверхностей парапетов спусков в подвал, парапетов приямков</t>
  </si>
  <si>
    <t>3.1</t>
  </si>
  <si>
    <t>Керамогранит Estima Rainbow RW 034 неполированный 60х60см</t>
  </si>
  <si>
    <t>4</t>
  </si>
  <si>
    <t>Комплекс работ по отделке перегородок мусоросборных камер</t>
  </si>
  <si>
    <t>4.1</t>
  </si>
  <si>
    <t>4.2</t>
  </si>
  <si>
    <t xml:space="preserve">Керамогранит Estima YourColor YC 29 неполированный 120х60см </t>
  </si>
  <si>
    <t>5</t>
  </si>
  <si>
    <t>5.1</t>
  </si>
  <si>
    <t>5.2</t>
  </si>
  <si>
    <t>6</t>
  </si>
  <si>
    <t>Комплекс работ по устройству неутепленного цоколя на подсистеме с облицовкой керамогранитом</t>
  </si>
  <si>
    <t>6.1</t>
  </si>
  <si>
    <t>6.2</t>
  </si>
  <si>
    <t>7</t>
  </si>
  <si>
    <t>Комплекс работ по устройству утепленного цоколя на подсистеме с облицовкой керамогранитом</t>
  </si>
  <si>
    <t>7.1</t>
  </si>
  <si>
    <t>7.2</t>
  </si>
  <si>
    <t>7.3</t>
  </si>
  <si>
    <t>8</t>
  </si>
  <si>
    <t>8.1</t>
  </si>
  <si>
    <t xml:space="preserve">минераловатная плита </t>
  </si>
  <si>
    <t>8.2</t>
  </si>
  <si>
    <t>9</t>
  </si>
  <si>
    <t>Комплекс работ по устройству вентилируемых фасадов с облицовкой керамогранитными плитами (с теплоизоляцией)</t>
  </si>
  <si>
    <t>9.1</t>
  </si>
  <si>
    <t>9.2</t>
  </si>
  <si>
    <t>4100004600 или аналог</t>
  </si>
  <si>
    <t>9.3</t>
  </si>
  <si>
    <t>ветрозащитная мембрана НГ</t>
  </si>
  <si>
    <t>Керамогранит Estima Rainbow RW 034 неполированный 120х60см</t>
  </si>
  <si>
    <t>Керамогранит Уральский гранит Моноколор терракотовый неполированный 120х60см</t>
  </si>
  <si>
    <t>10</t>
  </si>
  <si>
    <t xml:space="preserve">Комплекс работ по устройству вентилируемых фасадов с облицовкой керамогранитными плитами (без теплоизоляции) </t>
  </si>
  <si>
    <t>10.1</t>
  </si>
  <si>
    <t>10.2</t>
  </si>
  <si>
    <t>10.3</t>
  </si>
  <si>
    <t>11</t>
  </si>
  <si>
    <t>непрозрачная часть витражей балконов со стороны фасада</t>
  </si>
  <si>
    <t>11.1</t>
  </si>
  <si>
    <t>11.2</t>
  </si>
  <si>
    <t>12</t>
  </si>
  <si>
    <t xml:space="preserve">Комплекс работ по устройству термофасадов за остекленными балконами, в т.ч. потолки лоджий на последнем этаже </t>
  </si>
  <si>
    <t>13</t>
  </si>
  <si>
    <t>Комплекс работ по устройству термофасадов вентшахт на кровле</t>
  </si>
  <si>
    <t>14</t>
  </si>
  <si>
    <t xml:space="preserve">Комплекс работ по отделке межбалконных перегородок, ограждающих конструкций лоджий </t>
  </si>
  <si>
    <t>15</t>
  </si>
  <si>
    <t xml:space="preserve">Комплекс работ по отделке нижних поверхностей балконных плит </t>
  </si>
  <si>
    <t>Корпус 1.2 (секции 1-4)</t>
  </si>
  <si>
    <t>2.1</t>
  </si>
  <si>
    <t>2.2</t>
  </si>
  <si>
    <t>3.2</t>
  </si>
  <si>
    <t>4.3</t>
  </si>
  <si>
    <t>Керамогранит Уральский гранит Моноколор меланж неполированный 120х60см</t>
  </si>
  <si>
    <t>4.4</t>
  </si>
  <si>
    <t>Керамогранит AXIMA Medan светло-серый неполированный 120х29,8см</t>
  </si>
  <si>
    <t>Керамогранит AXIMA Medan светло-серый неполированный 120х60см</t>
  </si>
  <si>
    <t>Керамогранит Уральский гранит Моноколор меланж неполированный 120х30см</t>
  </si>
  <si>
    <t>7.4</t>
  </si>
  <si>
    <t>7.5</t>
  </si>
  <si>
    <t>Комплекс работ по устройству термофасадов вентшахт на кровле, в т.ч. внутренние стены воздухозаборных шахт</t>
  </si>
  <si>
    <t>10.4</t>
  </si>
  <si>
    <t>16</t>
  </si>
  <si>
    <t>Комплекс работ по отделке V-образной опоры с облицовкой керамогранитом на подсистеме</t>
  </si>
  <si>
    <t>Керамогранит Estima YourColor YC 29 неполированный 80х160см</t>
  </si>
  <si>
    <t>Корпус 1.3 (секция 1)</t>
  </si>
  <si>
    <t>Керамогранит Грани Таганая Madain цемент молочный неполированный 120х30см</t>
  </si>
  <si>
    <t>10.5</t>
  </si>
  <si>
    <t>10.6</t>
  </si>
  <si>
    <t>Корпус 1.4 (секции 1.1-1.4, 2.1, 3.1-3.6, 4.1-4.4), подземная автостоянка</t>
  </si>
  <si>
    <t>II</t>
  </si>
  <si>
    <t>III</t>
  </si>
  <si>
    <t>IV</t>
  </si>
  <si>
    <t>10.7</t>
  </si>
  <si>
    <t>11.3</t>
  </si>
  <si>
    <t>11.4</t>
  </si>
  <si>
    <t>11.5</t>
  </si>
  <si>
    <t>11.6</t>
  </si>
  <si>
    <t>11.7</t>
  </si>
  <si>
    <t>11.8</t>
  </si>
  <si>
    <t>12.1</t>
  </si>
  <si>
    <t>12.2</t>
  </si>
  <si>
    <t>12.3</t>
  </si>
  <si>
    <t>12.4</t>
  </si>
  <si>
    <t>12.5</t>
  </si>
  <si>
    <t>12.6</t>
  </si>
  <si>
    <t>12.7</t>
  </si>
  <si>
    <t>12.8</t>
  </si>
  <si>
    <t>17</t>
  </si>
  <si>
    <t>18</t>
  </si>
  <si>
    <t>Наименование организации _______________________</t>
  </si>
  <si>
    <t>ИНН ___________________________</t>
  </si>
  <si>
    <t xml:space="preserve">РАСЧЕТ СТОИМОСТИ </t>
  </si>
  <si>
    <t>выполнения полного комплекса работ по устройству фасадов</t>
  </si>
  <si>
    <t>-заполняемые ячейки!</t>
  </si>
  <si>
    <t>B 04.05.01</t>
  </si>
  <si>
    <t>ВСЕГО затрат на выполнение полного комплекса работ:</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</si>
  <si>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</si>
  <si>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</si>
  <si>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 xml:space="preserve">ПРИМЕЧАНИЕ: </t>
  </si>
  <si>
    <t>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</si>
  <si>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</si>
  <si>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Генподрядчику/Субгенподрядчику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Генподрядчиком/Субгенподрядчиком; подготовка и передача Генподрядчику/Субгенподрядчику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Генподрядчику/Субгенподрядчику/Субподрядчикам,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</si>
  <si>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
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учесть в стоимости СМР.</t>
  </si>
  <si>
    <t>До начала производства работ Субподрядчик выполняет и согласовывает эталонный фрагмент фасада с Заказчиком и Генпроектировщиком (образцы материалов, колеровочную палитру, RAL полимерного покрытия оцинкованной стали и т.п.).</t>
  </si>
  <si>
    <t>В соответствии с Соглашением о фиксации стоимости, преимущественное право поставки систем декоративных штукатурок фасадов для данного объекта закреплено за производителем Церезит.
Производитель может быть изменен в случае предоставления подрядчиком на тендер более выгодного предложения на производство фасадных работ на альтернативном материале (Bergauf).</t>
  </si>
  <si>
    <t>В системах декоративных штукатурок фасадов не допускается применение материалов различных производителей. Отделочные фасадные материалы (грунтовки, клеевые составы, выравнивающие шпаклевки, декоративные штукатурные составы, краски и т.п.) применяются системно (одноименного производителя) в соответствии с требованиями ООО "Сэтл Строй" (см. Приложение).</t>
  </si>
  <si>
    <t>Объемы работ по фасадам определены по площади изолируемой поверхности (по грани несущей / ограждающей конструкции). Увеличение объемов работ по проекту КМД, разработанному Субподрядчиком и согласованному Генподрядчиком, предъявлению и последующей оплате в качестве дополнительных работ не подлежит.</t>
  </si>
  <si>
    <t>- комплекс работ по устройству оконных и дверных откосов в зоне термофасада - нанесение декоративного штукатурного слоя, армированного стеклосеткой, с последующей окраской фасадной краской,
- комплекс работ по устройству изделий из оцинкованной стали с полимерным покрытием, в т.ч.: наружные дверные, оконные и витражные откосы в зоне вент. фасада, оконные и витражные отливы, окрытия декоративных деталей, карнизов и иных выступающих частей фасада, фасонные элементы, нащельники на перепадах плоскостей фасада (в том числе отливы на переходе от кирпичной кладки к НВФ),
- изготовление и монтаж жалюзийных решеток, с порошковой окраской, в соответствии с цветовыми решениями фасадов,
- устройство узла примыкания клапанов инфильтрации КИВ, включая монтаж решетки с окраской в цвет фасада и сверление отверстий в керамограните,
- устройство вентиляционных отверстий с установкой в швы вентиляционных коробочек,
- устройство ниш и лючков пожарных патрубков и поливочных кранов скрытого монтажа с отделкой кирпичом / керамогранитом (в случае необходимости),
- устройство деформационных швов в плоскости фасадов,
- устройство противопожарных обрамлений оконных и дверных проемов цокольной части (в случае необходимости),
- комплекс работ по изготовлению и монтажу противопожарного оконного и дверного обрамления из оцинкованной кровельной стали с полимерным покрытием (в случае необходимости),
- устройство примыканий фасадов к оконным, дверным, витражным конструкциям,
- выполнение необходимого, по технологии производителя декоративной штукатурки, количества слоев огрунтовки в составе сечения фасада,
- полная обработка керамогранита, включая подпилку по длине в размер и включая торцевые пропилы для монтажа,
- полная подготовка под окраску нижних поверхностей балконных плит и т.п.,
- мероприятия по защите оконных и витражных конструкций (окрытие пленкой) при производстве отделочных работ на балконах,
- устройство узлов сопряжения различных видов фасада (кирпичного фасада, вентилируемого фасада, термофасада, цокольной части),
- использование противоморозных добавок, необходимых по технологии производства работ, а также дополнительные затраты при производстве СМР в зимнее время, в соответствии с рекомендациями ГСН 81-05-02-2001, раздел 1,
- окраска конструкций подсистемы вентфасада (видимых после монтажа керамогранита) порошковой краской в цвет по RAL в случае необходимости,</t>
  </si>
  <si>
    <t>- демонтаж и монтаж конструкций фасада в местах установки закладных деталей для навесов, козырьков и иных конструктивных элементов (контактных сетей, закладных деталей для элементов подсветки фасада и т.п.) в случае необходимости, а также увязка в проекте КМД узлов и деталей, необходимых для крепления козырьков и иных навесных конструкций с организацией, осуществляющей монтаж козырьков или иными проектами,
- выполнение деталировки проекта с выполнением необходимых расчетов и разработкой схем, включая геодезическую съемку и обработку результатов, выполнение схемы раскладки керамогранита, схемы расположения вертикальных и горизонтальных расшивочных элементов, согласование проекта с Заказчиком, Генподрядчиком, Генпроектировщиком и разработчиком системы НВФ.</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</si>
  <si>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</si>
  <si>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</si>
  <si>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Генподрядчиком на тендере.</t>
  </si>
  <si>
    <t>Объект посетили, с ситуацией на объекте ознакомлены.</t>
  </si>
  <si>
    <t>Дата подачи предложения "___" _____________ 2025 г.</t>
  </si>
  <si>
    <t>на объекте: Многоквартирные жилые дома со встроенными помещениями и встроенно-пристроенной подземной автостоянкой, многоэтажная автостоянка. 
Этап 1. Многоквартирные жилые дома со встроенными помещениями и встроенно-пристроенной подземной автостоянкой. Корпуса 1.1, 1.2, 1.3, 1.4, 
по адресу: г. Санкт-Петербург, Орлово-Денисовский проспект, кадастровый номер земельного участка:78:34:0004270:17641</t>
  </si>
  <si>
    <t>ЧТУ Заказчика</t>
  </si>
  <si>
    <t>Комплекс работ по отделке горизонтальных поверхностей выступающих жилых балконов и перекрытий, потолков входных групп, козырьков над входом в здание - зашивка металлическими кассетами на подсистеме (без теплоизоляции)</t>
  </si>
  <si>
    <t>Комплекс работ по отделке горизонтальных поверхностей выступающих перекрытий - зашивка металлическими кассетами на подсистеме (с теплоизоляцией)</t>
  </si>
  <si>
    <r>
      <t xml:space="preserve">Расчетом учтены все условия и требования, необходимые для выполнения полного комплекса работ "под ключ", в том числе:
- разработка и согласование с Генподрядчиком (до начала работ) Проекта производства работ (ППР), технологических карт,
</t>
    </r>
    <r>
      <rPr>
        <b/>
        <sz val="14"/>
        <rFont val="Times New Roman"/>
        <family val="1"/>
        <charset val="204"/>
      </rPr>
      <t>- мобилизация, монтаж, демонтаж, эксплуатация строительных подъемников, люлек, аренда строительных лесов, в т.ч. устройство основания для монтажа подъемников, лесов в случае необходимости,</t>
    </r>
    <r>
      <rPr>
        <sz val="14"/>
        <rFont val="Times New Roman"/>
        <family val="1"/>
        <charset val="204"/>
      </rPr>
      <t xml:space="preserve">
- оптимизация проектных решений и согласование с Генеральным проектировщиком, Заказчиком и Генподрядчиком,
- полный комплекс работ по устройству фасадов всего здания "под ключ" в соответствии с рабочим Проектом и требуемый для ввода объекта в эксплуатацию и последующей передачи правообладателям (участникам долевого строительства и СКС), в т.ч., но не ограничиваясь:</t>
    </r>
  </si>
  <si>
    <t>Комплекс работ по отделке внутренней поверхности стен спусков в подвал, приямков</t>
  </si>
  <si>
    <t>Комплекс работ по устройству термофасадов в приямках</t>
  </si>
  <si>
    <t>Комплекс работ по отделке утепленного цоколя спусков в подвал и световых приямков</t>
  </si>
  <si>
    <t>3.3</t>
  </si>
  <si>
    <t>3.4</t>
  </si>
  <si>
    <t>4.5</t>
  </si>
  <si>
    <t>4.6</t>
  </si>
  <si>
    <t>4.7</t>
  </si>
  <si>
    <t>4.8</t>
  </si>
  <si>
    <t>4.9</t>
  </si>
  <si>
    <t>6.3</t>
  </si>
  <si>
    <t>6.4</t>
  </si>
  <si>
    <t>6.5</t>
  </si>
  <si>
    <t>6.6</t>
  </si>
  <si>
    <t>11.9</t>
  </si>
  <si>
    <t>11.10</t>
  </si>
  <si>
    <t>11.11</t>
  </si>
  <si>
    <t>11.12</t>
  </si>
  <si>
    <t>11.13</t>
  </si>
  <si>
    <t>13.1</t>
  </si>
  <si>
    <t>13.2</t>
  </si>
  <si>
    <t>13.3</t>
  </si>
  <si>
    <t>13.4</t>
  </si>
  <si>
    <t>13.5</t>
  </si>
  <si>
    <t>13.6</t>
  </si>
  <si>
    <t>13.7</t>
  </si>
  <si>
    <t>13.8</t>
  </si>
  <si>
    <t>13.9</t>
  </si>
  <si>
    <t>19</t>
  </si>
  <si>
    <t>19.1</t>
  </si>
  <si>
    <r>
      <t xml:space="preserve">указать норму расхода и учесть ее в стоимости материала___________  </t>
    </r>
    <r>
      <rPr>
        <sz val="14"/>
        <rFont val="Times New Roman"/>
        <family val="1"/>
        <charset val="204"/>
      </rPr>
      <t>(последующему увеличению не подлежит)</t>
    </r>
  </si>
  <si>
    <r>
      <t>подсистема</t>
    </r>
    <r>
      <rPr>
        <i/>
        <sz val="14"/>
        <color rgb="FF0000FF"/>
        <rFont val="Times New Roman"/>
        <family val="1"/>
        <charset val="204"/>
      </rPr>
      <t xml:space="preserve"> _______________ (указать материал, производителя, марку)</t>
    </r>
  </si>
  <si>
    <r>
      <rPr>
        <sz val="14"/>
        <color rgb="FF0000FF"/>
        <rFont val="Times New Roman"/>
        <family val="1"/>
        <charset val="204"/>
      </rPr>
      <t>указать норму расхода и учесть ее в стоимости материала___________</t>
    </r>
    <r>
      <rPr>
        <sz val="14"/>
        <rFont val="Times New Roman"/>
        <family val="1"/>
        <charset val="204"/>
      </rPr>
      <t xml:space="preserve">  (последующему увеличению не подлежит)</t>
    </r>
  </si>
  <si>
    <r>
      <t xml:space="preserve">Комплекс работ по устройству вентилируемых фасадов с облицовкой керамогранитными плитами (без теплоизоляции), </t>
    </r>
    <r>
      <rPr>
        <b/>
        <sz val="14"/>
        <rFont val="Times New Roman"/>
        <family val="1"/>
        <charset val="204"/>
      </rPr>
      <t>крепление к витражной системе и торцам плит перекрытий</t>
    </r>
  </si>
  <si>
    <t>Основание: РД шифры
 01/12/2022-АБ-1.1-АР1,-АР2,-АР3; 01/12/2022-АБ-1.2-АР1,-АР2,-АР3; 
01/12/2022-АБ-1.3-АР1,-АР2,-АР3; 01/12/2022-АБ-1.4-АР.1.1,-АР2.1,-АР3.1;  
01/12/2022-АБ-1.4-АР1.2,-АР2.2,-АР3.2; 01/12/2022-АБ-1.4-АР1.3,-АР2.3,-АР3.3;
 01/12/2022-АБ-1.4-АР1.4,-АР2.4,-АР3.4; 01/12/2022-АБ-1-АР.Д,
частично утвержденные "в производство работ",</t>
  </si>
  <si>
    <r>
      <t>- утепление цоколя в уровне благоустройства (обмазочная гидроизоляция в 2 слоя, теплоизоляция из пенополистирола экструзионного, на клее, с креплением дюбелями для утеплителя),
- отделка пола в приямках и спусках в подвал (обмазочная гидроизоляция в 2 слоя, пенополистирол экструзионный толщ. 50 мм, с пароизоляцией полиэтиленовой пленкой 200 мкм, устройство фиброцементной стяжки М150 толщ. 40-90 мм, с устройством решеток),
- отделка боковых поверхностей парапетов спусков в подвал, приямков (оштукатуривание цементно-песчаной штукатуркой М150, с армированием стальной оцинкованной сеткой в 2 слоя, облицовка керамогранитом, на клее, с заполнителем швов на цементной основе в цвет плитки),</t>
    </r>
    <r>
      <rPr>
        <sz val="14"/>
        <color rgb="FFFF0000"/>
        <rFont val="Times New Roman"/>
        <family val="1"/>
        <charset val="204"/>
      </rPr>
      <t xml:space="preserve">
</t>
    </r>
    <r>
      <rPr>
        <sz val="14"/>
        <rFont val="Times New Roman"/>
        <family val="1"/>
        <charset val="204"/>
      </rPr>
      <t>- отделка фасадов в приямках (обмазочная гидроизоляция в 2 слоя,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декоративного штукатурного слоя, окраска фасадной краской в 2 слоя, в соответствии с цветовыми решениями фасадов),</t>
    </r>
    <r>
      <rPr>
        <sz val="14"/>
        <color rgb="FFFF0000"/>
        <rFont val="Times New Roman"/>
        <family val="1"/>
        <charset val="204"/>
      </rPr>
      <t xml:space="preserve">
</t>
    </r>
    <r>
      <rPr>
        <sz val="14"/>
        <rFont val="Times New Roman"/>
        <family val="1"/>
        <charset val="204"/>
      </rPr>
      <t>- отделка внутренней поверхности стен спусков (окраска фасадной краской в 2 слоя, в соответствии с цветовыми решениями фасадов, с полной подготовкой поверхности),
- отделка перегородок мусоросборных камер, V-образной опоры (монтаж подсистемы НВФ, монтаж керамогранита с открытым креплением , в т.ч. все выступающие элементы фасадов (карнизы, свесы, пояса, откосы и т.п.),</t>
    </r>
    <r>
      <rPr>
        <sz val="14"/>
        <color rgb="FFFF0000"/>
        <rFont val="Times New Roman"/>
        <family val="1"/>
        <charset val="204"/>
      </rPr>
      <t xml:space="preserve">
</t>
    </r>
    <r>
      <rPr>
        <sz val="14"/>
        <rFont val="Times New Roman"/>
        <family val="1"/>
        <charset val="204"/>
      </rPr>
      <t>- отделка утепленного цоколя в спусках в подвал, в приямках (обмазочная гидроизоляция в 2 слоя, теплоизоляция из пенополистирола экструзионного, на клее, с креплением дюбелями для утеплителя, оштукатуривание цементно-песчаной штукатуркой М150, с армированием металлической сеткой 100х100х4, облицовка керамогранитом, на клее, с заполнителем швов на цементной основе в цвет плитки),
- отделка утепленного цоколя на подсистеме (обмазочная гидроизоляция в 2 слоя, монтаж подсистемы НВФ, теплоизоляция из пенополистирола экструзионного по ТУ АР-ТЗИ-2 п.1, на клее, с креплением дюбелями для утеплителя, оштукатуривание цементно-песчаной штукатуркой М150, с армированием металлической сеткой 100х100х4, монтаж керамогранита с открытым креплением , в т.ч. все выступающие элементы фасадов (карнизы, свесы, пояса, откосы и т.п.),
- отделка неутепленного цоколя на подсистеме (обмазочная гидроизоляция в 2 слоя, монтаж подсистемы НВФ, монтаж керамогранита с открытым креплением , в т.ч. все выступающие элементы фасадов (карнизы, свесы, пояса, откосы и т.п.),
- вентфасад с теплоизоляцией (монтаж подсистемы НВФ, теплоизоляция из мин. плиты по ТУ АР-ТЗИ-2 п. 5, с креплением дюбелями для утеплителя, устройство ветрозащитной мембраны НГ, монтаж керамогранита с открытым креплением, в т.ч. все выступающие элементы фасадов (карнизы, свесы, пояса, откосы и т.п.),
- вентфасад с облицовкой керамогранитными плитами (без теплоизоляции) (монтаж подсистемы НВФ, монтаж керамогранита с открытым креплением , в т.ч. все выступающие элементы фасадов (карнизы, свесы, пояса, откосы и т.п.),</t>
    </r>
    <r>
      <rPr>
        <sz val="14"/>
        <color rgb="FFFF0000"/>
        <rFont val="Times New Roman"/>
        <family val="1"/>
        <charset val="204"/>
      </rPr>
      <t xml:space="preserve">
</t>
    </r>
    <r>
      <rPr>
        <sz val="14"/>
        <rFont val="Times New Roman"/>
        <family val="1"/>
        <charset val="204"/>
      </rPr>
      <t xml:space="preserve">
</t>
    </r>
  </si>
  <si>
    <t>20</t>
  </si>
  <si>
    <t>21</t>
  </si>
  <si>
    <t>Комплекс работ по отделке стен съезда в подземный паркинг (с теплоизоляцией)</t>
  </si>
  <si>
    <t>Комплекс работ по отделке стен, колонн и потолка съезда в подземный паркинг</t>
  </si>
  <si>
    <t>- термофасад здания: фасад за остекленными балконами, надстройки на кровле, внутренние стены воздухозаборных шахт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декоративного штукатурного слоя, окраска фасадной краской в 2 слоя, в соответствии с цветовыми решениями фасадов),
- отделка межбалконных перегородок (оштукатуривание цем.-песчаным раствором, с армированием сеткой (кирпичные и блочные поверхности), огрунтовка, нанесение декоративной минеральной штукатурки, окраска фасадной краской в 2 слоя, в соответствии с цветовыми решениями фасадов),
- отделка нижних поверхностей балконных плит (окраска фасадной краской в 2 слоя, в соответствии с цветовыми решениями фасадов, с полной подготовкой поверхности),
- отделка горизонтальных поверхностей выступающих жилых балконов и перекрытий, потолков входных групп, козырьков над входом в здание (монтаж подсистемы НВФ, монтаж металлокассет),
- отделка горизонтальных поверхностей выступающих перекрытий (теплоизоляция из мин. плиты по ТУ АР-ТЗИ-2, на клее, с креплением дюбелями для утеплителя, монтаж подсистемы НВФ, монтаж металлокассет),
- отделка потолка, cтен и колонн съезда в подземный паркинг (базовый штукатурный слой, с армированием стеклосеткой, огрунтовка, нанесение декоративной минеральной штукатурки, окраска в 2 слоя, с полной подготовкой поверхности),
- отделка стен съезда в подземный паркниг (теплоизоляция из мин. плиты по ТУ АР-ТЗИ-2, на клее, с креплением дюбелями для утеплителя, нанесение базового штукатурного слоя, с армированием стеклосеткой, огрунтовка, нанесение декоративного штукатурного слоя, окраска в 2 слоя, с полной подготовкой поверхности).</t>
  </si>
  <si>
    <t>В расчёте стоимости учтены генподрядные услуги в размере  0.% от общей стоимости выполняемых Субподрядчиком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</si>
</sst>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quot;р.&quot;_-;\-* #,##0.00&quot;р.&quot;_-;_-* &quot;-&quot;??&quot;р.&quot;_-;_-@_-"/>
    <numFmt numFmtId="165" formatCode="_-* #,##0.00_р_._-;\-* #,##0.00_р_._-;_-* &quot;-&quot;??_р_._-;_-@_-"/>
    <numFmt numFmtId="166" formatCode="#,##0.00_ ;\-#,##0.00\ "/>
  </numFmts>
  <fonts count="39" x14ac:knownFonts="1">
    <font>
      <sz val="11"/>
      <color theme="1"/>
      <name val="Calibri"/>
      <family val="2"/>
      <charset val="204"/>
      <scheme val="minor"/>
    </font>
    <font>
      <sz val="11"/>
      <color theme="1"/>
      <name val="Calibri"/>
      <family val="2"/>
      <charset val="204"/>
      <scheme val="minor"/>
    </font>
    <font>
      <b/>
      <sz val="11"/>
      <name val="Times New Roman"/>
      <family val="1"/>
      <charset val="204"/>
    </font>
    <font>
      <sz val="11"/>
      <color rgb="FFFF0000"/>
      <name val="Times New Roman"/>
      <family val="1"/>
      <charset val="204"/>
    </font>
    <font>
      <sz val="10"/>
      <name val="Times New Roman"/>
      <family val="1"/>
      <charset val="204"/>
    </font>
    <font>
      <sz val="12"/>
      <name val="Times New Roman"/>
      <family val="1"/>
      <charset val="204"/>
    </font>
    <font>
      <sz val="16"/>
      <name val="Times New Roman"/>
      <family val="1"/>
      <charset val="204"/>
    </font>
    <font>
      <b/>
      <sz val="14"/>
      <name val="Times New Roman"/>
      <family val="1"/>
      <charset val="204"/>
    </font>
    <font>
      <sz val="12"/>
      <name val="Arial"/>
      <family val="2"/>
      <charset val="204"/>
    </font>
    <font>
      <sz val="11"/>
      <name val="Arial"/>
      <family val="2"/>
      <charset val="204"/>
    </font>
    <font>
      <b/>
      <sz val="12"/>
      <name val="Times New Roman"/>
      <family val="1"/>
      <charset val="204"/>
    </font>
    <font>
      <b/>
      <sz val="16"/>
      <name val="Times New Roman"/>
      <family val="1"/>
      <charset val="204"/>
    </font>
    <font>
      <b/>
      <sz val="15"/>
      <name val="Times New Roman"/>
      <family val="1"/>
      <charset val="204"/>
    </font>
    <font>
      <sz val="11"/>
      <name val="Times New Roman"/>
      <family val="1"/>
      <charset val="204"/>
    </font>
    <font>
      <b/>
      <sz val="14"/>
      <color rgb="FFFF0000"/>
      <name val="Times New Roman"/>
      <family val="1"/>
      <charset val="204"/>
    </font>
    <font>
      <i/>
      <sz val="11"/>
      <name val="Arial"/>
      <family val="2"/>
      <charset val="204"/>
    </font>
    <font>
      <sz val="10"/>
      <name val="Arial Cyr"/>
      <charset val="204"/>
    </font>
    <font>
      <sz val="10"/>
      <name val="Arial"/>
      <family val="2"/>
      <charset val="204"/>
    </font>
    <font>
      <sz val="9"/>
      <name val="Times New Roman"/>
      <family val="1"/>
      <charset val="204"/>
    </font>
    <font>
      <sz val="12"/>
      <color rgb="FFFF0000"/>
      <name val="Times New Roman"/>
      <family val="1"/>
      <charset val="204"/>
    </font>
    <font>
      <i/>
      <sz val="12"/>
      <color rgb="FFFF0000"/>
      <name val="Times New Roman"/>
      <family val="1"/>
      <charset val="204"/>
    </font>
    <font>
      <b/>
      <sz val="12"/>
      <color rgb="FFFF0000"/>
      <name val="Times New Roman"/>
      <family val="1"/>
      <charset val="204"/>
    </font>
    <font>
      <sz val="10"/>
      <color rgb="FFFF0000"/>
      <name val="Times New Roman"/>
      <family val="1"/>
      <charset val="204"/>
    </font>
    <font>
      <sz val="14"/>
      <name val="Times New Roman"/>
      <family val="1"/>
      <charset val="204"/>
    </font>
    <font>
      <sz val="10.5"/>
      <color rgb="FFFF0000"/>
      <name val="Times New Roman"/>
      <family val="1"/>
      <charset val="204"/>
    </font>
    <font>
      <sz val="11"/>
      <color theme="1"/>
      <name val="Calibri"/>
      <family val="2"/>
      <scheme val="minor"/>
    </font>
    <font>
      <b/>
      <sz val="17"/>
      <name val="Times New Roman"/>
      <family val="1"/>
      <charset val="204"/>
    </font>
    <font>
      <sz val="14"/>
      <name val="Arial"/>
      <family val="2"/>
      <charset val="204"/>
    </font>
    <font>
      <b/>
      <sz val="13"/>
      <name val="Times New Roman"/>
      <family val="1"/>
      <charset val="204"/>
    </font>
    <font>
      <b/>
      <i/>
      <sz val="14"/>
      <name val="Times New Roman"/>
      <family val="1"/>
      <charset val="204"/>
    </font>
    <font>
      <sz val="14"/>
      <color rgb="FFFF0000"/>
      <name val="Times New Roman"/>
      <family val="1"/>
      <charset val="204"/>
    </font>
    <font>
      <b/>
      <sz val="14"/>
      <color theme="1"/>
      <name val="Calibri"/>
      <family val="2"/>
      <charset val="204"/>
      <scheme val="minor"/>
    </font>
    <font>
      <b/>
      <sz val="14"/>
      <color rgb="FF0070C0"/>
      <name val="Times New Roman"/>
      <family val="1"/>
      <charset val="204"/>
    </font>
    <font>
      <b/>
      <sz val="14"/>
      <color rgb="FF00B050"/>
      <name val="Times New Roman"/>
      <family val="1"/>
      <charset val="204"/>
    </font>
    <font>
      <i/>
      <sz val="14"/>
      <name val="Times New Roman"/>
      <family val="1"/>
      <charset val="204"/>
    </font>
    <font>
      <i/>
      <sz val="14"/>
      <color theme="1"/>
      <name val="Times New Roman"/>
      <family val="1"/>
      <charset val="204"/>
    </font>
    <font>
      <sz val="14"/>
      <color rgb="FF0000FF"/>
      <name val="Times New Roman"/>
      <family val="1"/>
      <charset val="204"/>
    </font>
    <font>
      <i/>
      <sz val="14"/>
      <color rgb="FF0000FF"/>
      <name val="Times New Roman"/>
      <family val="1"/>
      <charset val="204"/>
    </font>
    <font>
      <sz val="16"/>
      <color rgb="FFFF0000"/>
      <name val="Times New Roman"/>
      <family val="1"/>
      <charset val="204"/>
    </font>
  </fonts>
  <fills count="7">
    <fill>
      <patternFill patternType="none"/>
    </fill>
    <fill>
      <patternFill patternType="gray125"/>
    </fill>
    <fill>
      <patternFill patternType="solid">
        <fgColor theme="8"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0"/>
        <bgColor indexed="64"/>
      </patternFill>
    </fill>
    <fill>
      <patternFill patternType="solid">
        <fgColor rgb="FFCCFFFF"/>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auto="1"/>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s>
  <cellStyleXfs count="11">
    <xf numFmtId="0" fontId="0" fillId="0" borderId="0"/>
    <xf numFmtId="43" fontId="1" fillId="0" borderId="0" applyFont="0" applyFill="0" applyBorder="0" applyAlignment="0" applyProtection="0"/>
    <xf numFmtId="0" fontId="4" fillId="0" borderId="0"/>
    <xf numFmtId="0" fontId="16" fillId="0" borderId="0"/>
    <xf numFmtId="0" fontId="17" fillId="0" borderId="0"/>
    <xf numFmtId="164" fontId="4" fillId="0" borderId="0" applyFont="0" applyFill="0" applyBorder="0" applyAlignment="0" applyProtection="0"/>
    <xf numFmtId="0" fontId="4" fillId="0" borderId="0"/>
    <xf numFmtId="165" fontId="4" fillId="0" borderId="0" applyFont="0" applyFill="0" applyBorder="0" applyAlignment="0" applyProtection="0"/>
    <xf numFmtId="0" fontId="25" fillId="0" borderId="0"/>
    <xf numFmtId="0" fontId="16" fillId="0" borderId="0"/>
    <xf numFmtId="0" fontId="4" fillId="0" borderId="0"/>
  </cellStyleXfs>
  <cellXfs count="287">
    <xf numFmtId="0" fontId="0" fillId="0" borderId="0" xfId="0"/>
    <xf numFmtId="0" fontId="2" fillId="0" borderId="0" xfId="0" applyFont="1" applyAlignment="1">
      <alignment horizontal="left" vertical="center"/>
    </xf>
    <xf numFmtId="0" fontId="3" fillId="0" borderId="0" xfId="0" applyFont="1" applyAlignment="1">
      <alignment wrapText="1"/>
    </xf>
    <xf numFmtId="0" fontId="5" fillId="0" borderId="0" xfId="2" applyFont="1" applyFill="1" applyAlignment="1"/>
    <xf numFmtId="0" fontId="5" fillId="0" borderId="0" xfId="2" applyFont="1" applyFill="1"/>
    <xf numFmtId="0" fontId="5" fillId="0" borderId="0" xfId="2" applyFont="1" applyFill="1" applyAlignment="1">
      <alignment horizontal="left"/>
    </xf>
    <xf numFmtId="0" fontId="6" fillId="0" borderId="0" xfId="0" applyFont="1" applyFill="1" applyAlignment="1">
      <alignment vertical="top"/>
    </xf>
    <xf numFmtId="0" fontId="5" fillId="0" borderId="0" xfId="0" applyFont="1" applyFill="1" applyAlignment="1">
      <alignment horizontal="left" vertical="center"/>
    </xf>
    <xf numFmtId="0" fontId="8" fillId="0" borderId="0" xfId="2" applyFont="1" applyFill="1" applyAlignment="1">
      <alignment horizontal="left" vertical="center"/>
    </xf>
    <xf numFmtId="0" fontId="9" fillId="0" borderId="0" xfId="2" applyFont="1" applyFill="1"/>
    <xf numFmtId="49" fontId="10" fillId="2" borderId="1" xfId="0" applyNumberFormat="1" applyFont="1" applyFill="1" applyBorder="1" applyAlignment="1">
      <alignment horizontal="center" vertical="center" wrapText="1"/>
    </xf>
    <xf numFmtId="0" fontId="11" fillId="0" borderId="0" xfId="2" applyFont="1" applyBorder="1" applyAlignment="1">
      <alignment horizontal="center" vertical="center" wrapText="1"/>
    </xf>
    <xf numFmtId="0" fontId="2" fillId="0" borderId="0" xfId="0" quotePrefix="1" applyFont="1" applyBorder="1" applyAlignment="1">
      <alignment horizontal="left" vertical="center"/>
    </xf>
    <xf numFmtId="0" fontId="12" fillId="0" borderId="0" xfId="2" applyFont="1" applyBorder="1" applyAlignment="1">
      <alignment horizontal="center" vertical="center" wrapText="1"/>
    </xf>
    <xf numFmtId="4" fontId="12" fillId="0" borderId="0" xfId="2" applyNumberFormat="1" applyFont="1" applyBorder="1" applyAlignment="1">
      <alignment horizontal="center" vertical="center" wrapText="1"/>
    </xf>
    <xf numFmtId="0" fontId="13" fillId="0" borderId="0" xfId="0" applyFont="1" applyFill="1" applyAlignment="1">
      <alignment horizontal="right" vertical="center"/>
    </xf>
    <xf numFmtId="0" fontId="14" fillId="0" borderId="0" xfId="0" applyFont="1" applyAlignment="1">
      <alignment horizontal="right" vertical="center"/>
    </xf>
    <xf numFmtId="0" fontId="5" fillId="0" borderId="0" xfId="2" applyFont="1" applyFill="1" applyAlignment="1">
      <alignment horizontal="left" vertical="center"/>
    </xf>
    <xf numFmtId="0" fontId="4" fillId="0" borderId="0" xfId="2" applyFont="1" applyFill="1"/>
    <xf numFmtId="0" fontId="15" fillId="0" borderId="0" xfId="2" applyFont="1" applyFill="1"/>
    <xf numFmtId="49" fontId="7" fillId="3" borderId="10" xfId="2" applyNumberFormat="1" applyFont="1" applyFill="1" applyBorder="1" applyAlignment="1">
      <alignment horizontal="center" vertical="center" wrapText="1"/>
    </xf>
    <xf numFmtId="0" fontId="18" fillId="3" borderId="12" xfId="2" applyFont="1" applyFill="1" applyBorder="1" applyAlignment="1">
      <alignment horizontal="center" vertical="center" wrapText="1"/>
    </xf>
    <xf numFmtId="0" fontId="18" fillId="3" borderId="13" xfId="2" applyFont="1" applyFill="1" applyBorder="1" applyAlignment="1">
      <alignment horizontal="center" vertical="center" wrapText="1"/>
    </xf>
    <xf numFmtId="0" fontId="18" fillId="3" borderId="10" xfId="2" applyFont="1" applyFill="1" applyBorder="1" applyAlignment="1">
      <alignment horizontal="center" vertical="center" wrapText="1"/>
    </xf>
    <xf numFmtId="0" fontId="18" fillId="3" borderId="21" xfId="2" applyFont="1" applyFill="1" applyBorder="1" applyAlignment="1">
      <alignment horizontal="center" vertical="center" wrapText="1"/>
    </xf>
    <xf numFmtId="4" fontId="7" fillId="3" borderId="22" xfId="4" applyNumberFormat="1" applyFont="1" applyFill="1" applyBorder="1" applyAlignment="1">
      <alignment horizontal="center" vertical="center" wrapText="1"/>
    </xf>
    <xf numFmtId="4" fontId="7" fillId="3" borderId="1" xfId="4" applyNumberFormat="1" applyFont="1" applyFill="1" applyBorder="1" applyAlignment="1">
      <alignment horizontal="center" vertical="center" wrapText="1"/>
    </xf>
    <xf numFmtId="4" fontId="7" fillId="3" borderId="13" xfId="4" applyNumberFormat="1" applyFont="1" applyFill="1" applyBorder="1" applyAlignment="1">
      <alignment horizontal="center" vertical="center" wrapText="1"/>
    </xf>
    <xf numFmtId="0" fontId="18" fillId="3" borderId="16" xfId="4" applyFont="1" applyFill="1" applyBorder="1" applyAlignment="1">
      <alignment horizontal="center" vertical="center" wrapText="1"/>
    </xf>
    <xf numFmtId="4" fontId="5" fillId="0" borderId="0" xfId="2" applyNumberFormat="1" applyFont="1" applyFill="1"/>
    <xf numFmtId="0" fontId="13" fillId="0" borderId="19" xfId="4" applyFont="1" applyFill="1" applyBorder="1" applyAlignment="1">
      <alignment horizontal="center" vertical="center" wrapText="1"/>
    </xf>
    <xf numFmtId="0" fontId="5" fillId="0" borderId="26" xfId="2" applyFont="1" applyFill="1" applyBorder="1" applyAlignment="1">
      <alignment horizontal="left" vertical="center"/>
    </xf>
    <xf numFmtId="0" fontId="13" fillId="0" borderId="27" xfId="2" applyFont="1" applyFill="1" applyBorder="1" applyAlignment="1">
      <alignment horizontal="center" vertical="center" wrapText="1"/>
    </xf>
    <xf numFmtId="49" fontId="19" fillId="0" borderId="0" xfId="2" applyNumberFormat="1" applyFont="1" applyFill="1" applyBorder="1"/>
    <xf numFmtId="0" fontId="21" fillId="0" borderId="0" xfId="2" applyFont="1" applyFill="1" applyBorder="1" applyAlignment="1">
      <alignment horizontal="left" wrapText="1"/>
    </xf>
    <xf numFmtId="0" fontId="22" fillId="0" borderId="0" xfId="2" applyFont="1" applyFill="1" applyBorder="1" applyAlignment="1">
      <alignment horizontal="center" vertical="center"/>
    </xf>
    <xf numFmtId="4" fontId="22" fillId="0" borderId="0" xfId="2" applyNumberFormat="1" applyFont="1" applyFill="1" applyBorder="1" applyAlignment="1">
      <alignment horizontal="center" vertical="center"/>
    </xf>
    <xf numFmtId="4" fontId="19" fillId="0" borderId="0" xfId="5" applyNumberFormat="1" applyFont="1" applyFill="1" applyBorder="1" applyAlignment="1" applyProtection="1"/>
    <xf numFmtId="4" fontId="19" fillId="0" borderId="0" xfId="2" applyNumberFormat="1" applyFont="1" applyFill="1" applyBorder="1"/>
    <xf numFmtId="4" fontId="19" fillId="0" borderId="0" xfId="2" applyNumberFormat="1" applyFont="1" applyFill="1" applyBorder="1" applyAlignment="1">
      <alignment horizontal="center"/>
    </xf>
    <xf numFmtId="0" fontId="22" fillId="0" borderId="0" xfId="2" applyFont="1" applyFill="1"/>
    <xf numFmtId="0" fontId="19" fillId="0" borderId="0" xfId="2" applyFont="1" applyFill="1" applyAlignment="1">
      <alignment horizontal="left" vertical="center"/>
    </xf>
    <xf numFmtId="49" fontId="22" fillId="0" borderId="0" xfId="2" applyNumberFormat="1" applyFont="1" applyFill="1"/>
    <xf numFmtId="0" fontId="22" fillId="0" borderId="0" xfId="2" applyFont="1" applyFill="1" applyAlignment="1"/>
    <xf numFmtId="49" fontId="19" fillId="0" borderId="0" xfId="2" applyNumberFormat="1" applyFont="1" applyFill="1"/>
    <xf numFmtId="0" fontId="20" fillId="0" borderId="0" xfId="2" applyFont="1" applyFill="1"/>
    <xf numFmtId="0" fontId="19" fillId="0" borderId="0" xfId="2" applyFont="1" applyFill="1" applyAlignment="1">
      <alignment wrapText="1"/>
    </xf>
    <xf numFmtId="0" fontId="22" fillId="0" borderId="0" xfId="2" applyFont="1" applyFill="1" applyAlignment="1">
      <alignment horizontal="center" vertical="center"/>
    </xf>
    <xf numFmtId="4" fontId="22" fillId="0" borderId="0" xfId="2" applyNumberFormat="1" applyFont="1" applyFill="1" applyAlignment="1">
      <alignment horizontal="center" vertical="center"/>
    </xf>
    <xf numFmtId="164" fontId="22" fillId="0" borderId="0" xfId="5" applyFont="1" applyFill="1" applyBorder="1" applyAlignment="1" applyProtection="1"/>
    <xf numFmtId="4" fontId="24" fillId="0" borderId="0" xfId="5" applyNumberFormat="1" applyFont="1" applyFill="1" applyBorder="1" applyAlignment="1" applyProtection="1"/>
    <xf numFmtId="0" fontId="22" fillId="0" borderId="0" xfId="2" applyFont="1" applyFill="1" applyAlignment="1">
      <alignment horizontal="center"/>
    </xf>
    <xf numFmtId="0" fontId="18" fillId="3" borderId="22" xfId="2" applyFont="1" applyFill="1" applyBorder="1" applyAlignment="1">
      <alignment horizontal="center" vertical="center" wrapText="1"/>
    </xf>
    <xf numFmtId="0" fontId="18" fillId="3" borderId="35" xfId="2" applyFont="1" applyFill="1" applyBorder="1" applyAlignment="1">
      <alignment horizontal="center" vertical="center" wrapText="1"/>
    </xf>
    <xf numFmtId="0" fontId="18" fillId="3" borderId="16" xfId="2"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0" xfId="8" applyFont="1" applyAlignment="1">
      <alignment horizontal="left" vertical="center"/>
    </xf>
    <xf numFmtId="0" fontId="27" fillId="0" borderId="0" xfId="8" applyFont="1"/>
    <xf numFmtId="0" fontId="23" fillId="6" borderId="36" xfId="2" applyNumberFormat="1" applyFont="1" applyFill="1" applyBorder="1" applyAlignment="1">
      <alignment vertical="center"/>
    </xf>
    <xf numFmtId="0" fontId="7" fillId="6" borderId="37" xfId="2" applyFont="1" applyFill="1" applyBorder="1" applyAlignment="1">
      <alignment horizontal="center" vertical="center"/>
    </xf>
    <xf numFmtId="0" fontId="7" fillId="6" borderId="38" xfId="2" applyFont="1" applyFill="1" applyBorder="1" applyAlignment="1">
      <alignment horizontal="right" vertical="center" wrapText="1" indent="1"/>
    </xf>
    <xf numFmtId="0" fontId="23" fillId="6" borderId="39" xfId="2" applyFont="1" applyFill="1" applyBorder="1" applyAlignment="1">
      <alignment horizontal="center" vertical="center"/>
    </xf>
    <xf numFmtId="4" fontId="10" fillId="6" borderId="30" xfId="2" applyNumberFormat="1" applyFont="1" applyFill="1" applyBorder="1" applyAlignment="1">
      <alignment horizontal="center" vertical="center"/>
    </xf>
    <xf numFmtId="0" fontId="19" fillId="0" borderId="0" xfId="2" applyFont="1" applyFill="1" applyBorder="1"/>
    <xf numFmtId="0" fontId="19" fillId="0" borderId="0" xfId="2" applyFont="1" applyFill="1"/>
    <xf numFmtId="0" fontId="4" fillId="0" borderId="0" xfId="2" applyFont="1" applyFill="1" applyBorder="1" applyAlignment="1">
      <alignment horizontal="center" vertical="center"/>
    </xf>
    <xf numFmtId="4" fontId="5" fillId="0" borderId="0" xfId="2" applyNumberFormat="1" applyFont="1" applyFill="1" applyBorder="1" applyAlignment="1">
      <alignment horizontal="center" vertical="center"/>
    </xf>
    <xf numFmtId="0" fontId="28" fillId="0" borderId="0" xfId="8" applyFont="1" applyFill="1" applyBorder="1" applyAlignment="1">
      <alignment horizontal="center" vertical="top"/>
    </xf>
    <xf numFmtId="49" fontId="4" fillId="0" borderId="0" xfId="2" applyNumberFormat="1" applyFont="1" applyFill="1"/>
    <xf numFmtId="0" fontId="7" fillId="0" borderId="0" xfId="2" applyFont="1" applyFill="1" applyAlignment="1">
      <alignment horizontal="left" vertical="top" indent="1"/>
    </xf>
    <xf numFmtId="49" fontId="23" fillId="0" borderId="0" xfId="2" applyNumberFormat="1" applyFont="1" applyFill="1"/>
    <xf numFmtId="0" fontId="23" fillId="0" borderId="0" xfId="2" applyFont="1" applyFill="1" applyAlignment="1">
      <alignment horizontal="left" vertical="top" indent="1"/>
    </xf>
    <xf numFmtId="0" fontId="29" fillId="0" borderId="0" xfId="2" applyFont="1" applyAlignment="1">
      <alignment horizontal="left" vertical="top" indent="1"/>
    </xf>
    <xf numFmtId="0" fontId="29" fillId="0" borderId="0" xfId="2" applyFont="1" applyFill="1" applyAlignment="1">
      <alignment horizontal="left" vertical="top" indent="1"/>
    </xf>
    <xf numFmtId="0" fontId="23" fillId="0" borderId="0" xfId="8" applyFont="1" applyAlignment="1">
      <alignment vertical="top"/>
    </xf>
    <xf numFmtId="0" fontId="23" fillId="0" borderId="0" xfId="8" applyFont="1" applyFill="1" applyAlignment="1">
      <alignment vertical="top"/>
    </xf>
    <xf numFmtId="0" fontId="4" fillId="0" borderId="0" xfId="8" applyFont="1" applyFill="1" applyAlignment="1"/>
    <xf numFmtId="0" fontId="13" fillId="0" borderId="0" xfId="8" applyFont="1"/>
    <xf numFmtId="49" fontId="30" fillId="0" borderId="0" xfId="2" applyNumberFormat="1" applyFont="1" applyFill="1"/>
    <xf numFmtId="0" fontId="23" fillId="0" borderId="0" xfId="8" applyFont="1"/>
    <xf numFmtId="0" fontId="30" fillId="0" borderId="0" xfId="2" applyFont="1" applyFill="1" applyAlignment="1"/>
    <xf numFmtId="0" fontId="30" fillId="0" borderId="0" xfId="2" applyFont="1" applyFill="1"/>
    <xf numFmtId="0" fontId="30" fillId="0" borderId="0" xfId="8" applyFont="1" applyFill="1" applyAlignment="1">
      <alignment vertical="top"/>
    </xf>
    <xf numFmtId="0" fontId="23" fillId="0" borderId="0" xfId="8" applyFont="1" applyAlignment="1">
      <alignment vertical="top" wrapText="1"/>
    </xf>
    <xf numFmtId="4" fontId="5" fillId="0" borderId="0" xfId="2" applyNumberFormat="1" applyFont="1" applyBorder="1" applyAlignment="1">
      <alignment horizontal="right" vertical="center" wrapText="1"/>
    </xf>
    <xf numFmtId="0" fontId="14" fillId="0" borderId="0" xfId="8" applyFont="1" applyFill="1" applyBorder="1" applyAlignment="1">
      <alignment horizontal="left" vertical="top"/>
    </xf>
    <xf numFmtId="0" fontId="14" fillId="0" borderId="0" xfId="8" applyFont="1" applyFill="1" applyBorder="1" applyAlignment="1">
      <alignment horizontal="left" vertical="top" indent="1"/>
    </xf>
    <xf numFmtId="0" fontId="7" fillId="0" borderId="0" xfId="8" applyFont="1" applyFill="1" applyBorder="1" applyAlignment="1">
      <alignment horizontal="left" vertical="top" indent="1"/>
    </xf>
    <xf numFmtId="4" fontId="7" fillId="0" borderId="0" xfId="8" applyNumberFormat="1" applyFont="1" applyFill="1" applyBorder="1" applyAlignment="1">
      <alignment horizontal="left" vertical="top" indent="1"/>
    </xf>
    <xf numFmtId="4" fontId="23" fillId="0" borderId="0" xfId="5" applyNumberFormat="1" applyFont="1" applyFill="1" applyBorder="1" applyAlignment="1" applyProtection="1">
      <alignment horizontal="center" vertical="center"/>
    </xf>
    <xf numFmtId="4" fontId="7" fillId="0" borderId="0" xfId="8" applyNumberFormat="1" applyFont="1" applyFill="1" applyBorder="1" applyAlignment="1">
      <alignment horizontal="center" vertical="center"/>
    </xf>
    <xf numFmtId="0" fontId="30" fillId="0" borderId="0" xfId="2" applyFont="1" applyFill="1" applyAlignment="1">
      <alignment horizontal="center" vertical="center"/>
    </xf>
    <xf numFmtId="4" fontId="30" fillId="0" borderId="0" xfId="2" applyNumberFormat="1" applyFont="1" applyFill="1" applyAlignment="1">
      <alignment horizontal="center" vertical="center"/>
    </xf>
    <xf numFmtId="164" fontId="30" fillId="0" borderId="0" xfId="5" applyFont="1" applyFill="1" applyBorder="1" applyAlignment="1" applyProtection="1"/>
    <xf numFmtId="4" fontId="30" fillId="0" borderId="0" xfId="5" applyNumberFormat="1" applyFont="1" applyFill="1" applyBorder="1" applyAlignment="1" applyProtection="1"/>
    <xf numFmtId="0" fontId="30" fillId="0" borderId="0" xfId="2" applyFont="1" applyFill="1" applyAlignment="1">
      <alignment horizontal="center"/>
    </xf>
    <xf numFmtId="0" fontId="30" fillId="0" borderId="0" xfId="2" applyFont="1" applyFill="1" applyBorder="1" applyAlignment="1">
      <alignment horizontal="left" vertical="top" indent="1"/>
    </xf>
    <xf numFmtId="0" fontId="14" fillId="0" borderId="0" xfId="2" applyFont="1" applyFill="1" applyBorder="1" applyAlignment="1">
      <alignment horizontal="left" vertical="top" wrapText="1" indent="1"/>
    </xf>
    <xf numFmtId="4" fontId="30" fillId="0" borderId="0" xfId="2" applyNumberFormat="1" applyFont="1" applyFill="1" applyBorder="1" applyAlignment="1">
      <alignment horizontal="left" vertical="top" indent="1"/>
    </xf>
    <xf numFmtId="4" fontId="30" fillId="0" borderId="0" xfId="5" applyNumberFormat="1" applyFont="1" applyFill="1" applyBorder="1" applyAlignment="1" applyProtection="1">
      <alignment horizontal="left" vertical="top" indent="1"/>
    </xf>
    <xf numFmtId="4" fontId="7" fillId="0" borderId="0" xfId="2" applyNumberFormat="1" applyFont="1" applyFill="1" applyBorder="1" applyAlignment="1">
      <alignment horizontal="center" vertical="center"/>
    </xf>
    <xf numFmtId="0" fontId="30" fillId="0" borderId="0" xfId="2" applyFont="1" applyFill="1" applyAlignment="1">
      <alignment horizontal="left" vertical="top" indent="1"/>
    </xf>
    <xf numFmtId="0" fontId="14" fillId="0" borderId="0" xfId="2" applyFont="1" applyFill="1" applyBorder="1" applyAlignment="1">
      <alignment vertical="top"/>
    </xf>
    <xf numFmtId="0" fontId="31" fillId="0" borderId="0" xfId="8" applyFont="1" applyAlignment="1">
      <alignment vertical="top"/>
    </xf>
    <xf numFmtId="0" fontId="31" fillId="0" borderId="0" xfId="8" applyFont="1" applyFill="1" applyAlignment="1">
      <alignment vertical="top"/>
    </xf>
    <xf numFmtId="4" fontId="32" fillId="0" borderId="0" xfId="5" applyNumberFormat="1" applyFont="1" applyFill="1" applyBorder="1" applyAlignment="1" applyProtection="1">
      <alignment horizontal="center" vertical="center"/>
    </xf>
    <xf numFmtId="4" fontId="32" fillId="0" borderId="0" xfId="2" applyNumberFormat="1" applyFont="1" applyFill="1" applyBorder="1" applyAlignment="1">
      <alignment horizontal="center" vertical="center"/>
    </xf>
    <xf numFmtId="0" fontId="7" fillId="0" borderId="0" xfId="2" applyFont="1" applyAlignment="1">
      <alignment horizontal="left" vertical="top" indent="1"/>
    </xf>
    <xf numFmtId="49" fontId="23" fillId="0" borderId="0" xfId="2" applyNumberFormat="1" applyFont="1" applyAlignment="1">
      <alignment horizontal="left" vertical="top" indent="1"/>
    </xf>
    <xf numFmtId="49" fontId="23" fillId="0" borderId="26" xfId="2" quotePrefix="1" applyNumberFormat="1" applyFont="1" applyFill="1" applyBorder="1" applyAlignment="1">
      <alignment horizontal="left" vertical="top" wrapText="1"/>
    </xf>
    <xf numFmtId="0" fontId="18" fillId="3" borderId="20" xfId="2" applyFont="1" applyFill="1" applyBorder="1" applyAlignment="1">
      <alignment horizontal="center" vertical="center" wrapText="1"/>
    </xf>
    <xf numFmtId="0" fontId="18" fillId="3" borderId="1" xfId="2" applyFont="1" applyFill="1" applyBorder="1" applyAlignment="1">
      <alignment horizontal="center" vertical="center" wrapText="1"/>
    </xf>
    <xf numFmtId="0" fontId="23" fillId="6" borderId="38" xfId="2" applyFont="1" applyFill="1" applyBorder="1" applyAlignment="1">
      <alignment horizontal="center" vertical="center"/>
    </xf>
    <xf numFmtId="0" fontId="23" fillId="6" borderId="43" xfId="2" applyFont="1" applyFill="1" applyBorder="1" applyAlignment="1">
      <alignment horizontal="center" vertical="center"/>
    </xf>
    <xf numFmtId="0" fontId="23" fillId="6" borderId="44" xfId="2" applyFont="1" applyFill="1" applyBorder="1" applyAlignment="1">
      <alignment horizontal="center" vertical="center"/>
    </xf>
    <xf numFmtId="0" fontId="23" fillId="6" borderId="37" xfId="2" applyFont="1" applyFill="1" applyBorder="1" applyAlignment="1">
      <alignment horizontal="center" vertical="center"/>
    </xf>
    <xf numFmtId="0" fontId="13" fillId="0" borderId="15" xfId="4" applyFont="1" applyFill="1" applyBorder="1" applyAlignment="1">
      <alignment horizontal="center" vertical="center" wrapText="1"/>
    </xf>
    <xf numFmtId="164" fontId="23" fillId="0" borderId="14" xfId="5" applyFont="1" applyFill="1" applyBorder="1" applyAlignment="1" applyProtection="1">
      <alignment horizontal="center" vertical="center" wrapText="1"/>
    </xf>
    <xf numFmtId="4" fontId="23" fillId="0" borderId="1" xfId="5" applyNumberFormat="1" applyFont="1" applyFill="1" applyBorder="1" applyAlignment="1" applyProtection="1">
      <alignment horizontal="center" vertical="center" wrapText="1"/>
    </xf>
    <xf numFmtId="0" fontId="23" fillId="0" borderId="15" xfId="4" applyFont="1" applyFill="1" applyBorder="1" applyAlignment="1">
      <alignment horizontal="center" vertical="center" wrapText="1"/>
    </xf>
    <xf numFmtId="0" fontId="5" fillId="0" borderId="0" xfId="10" applyFont="1" applyFill="1" applyAlignment="1">
      <alignment horizontal="right" vertical="center"/>
    </xf>
    <xf numFmtId="49" fontId="23" fillId="0" borderId="10" xfId="2" applyNumberFormat="1" applyFont="1" applyFill="1" applyBorder="1" applyAlignment="1">
      <alignment horizontal="center" vertical="center" wrapText="1"/>
    </xf>
    <xf numFmtId="0" fontId="34" fillId="0" borderId="20" xfId="2" applyFont="1" applyFill="1" applyBorder="1" applyAlignment="1">
      <alignment horizontal="center" vertical="center" wrapText="1"/>
    </xf>
    <xf numFmtId="0" fontId="23" fillId="0" borderId="18" xfId="6" applyFont="1" applyFill="1" applyBorder="1" applyAlignment="1">
      <alignment horizontal="left" vertical="center" wrapText="1"/>
    </xf>
    <xf numFmtId="0" fontId="23" fillId="0" borderId="18" xfId="2" applyFont="1" applyFill="1" applyBorder="1" applyAlignment="1">
      <alignment horizontal="center" vertical="center" wrapText="1"/>
    </xf>
    <xf numFmtId="2" fontId="23" fillId="0" borderId="28" xfId="2" applyNumberFormat="1" applyFont="1" applyFill="1" applyBorder="1" applyAlignment="1">
      <alignment horizontal="center" vertical="center" wrapText="1"/>
    </xf>
    <xf numFmtId="2" fontId="23" fillId="0" borderId="18" xfId="2" applyNumberFormat="1" applyFont="1" applyFill="1" applyBorder="1" applyAlignment="1">
      <alignment horizontal="center" vertical="center" wrapText="1"/>
    </xf>
    <xf numFmtId="2" fontId="23" fillId="0" borderId="15" xfId="2" applyNumberFormat="1" applyFont="1" applyFill="1" applyBorder="1" applyAlignment="1">
      <alignment horizontal="center" vertical="center" wrapText="1"/>
    </xf>
    <xf numFmtId="2" fontId="23" fillId="0" borderId="17" xfId="2" applyNumberFormat="1" applyFont="1" applyFill="1" applyBorder="1" applyAlignment="1">
      <alignment horizontal="center" vertical="center" wrapText="1"/>
    </xf>
    <xf numFmtId="2" fontId="23" fillId="0" borderId="14" xfId="0" applyNumberFormat="1" applyFont="1" applyFill="1" applyBorder="1" applyAlignment="1">
      <alignment horizontal="center" vertical="center" wrapText="1"/>
    </xf>
    <xf numFmtId="2" fontId="23" fillId="2" borderId="23" xfId="0" applyNumberFormat="1" applyFont="1" applyFill="1" applyBorder="1" applyAlignment="1">
      <alignment horizontal="center" vertical="center" wrapText="1"/>
    </xf>
    <xf numFmtId="2" fontId="23" fillId="0" borderId="15" xfId="0" applyNumberFormat="1" applyFont="1" applyFill="1" applyBorder="1" applyAlignment="1">
      <alignment horizontal="center" vertical="center" wrapText="1"/>
    </xf>
    <xf numFmtId="2" fontId="23" fillId="0" borderId="1" xfId="0" applyNumberFormat="1" applyFont="1" applyFill="1" applyBorder="1" applyAlignment="1">
      <alignment horizontal="center" vertical="center" wrapText="1"/>
    </xf>
    <xf numFmtId="0" fontId="23" fillId="0" borderId="16" xfId="4" applyFont="1" applyFill="1" applyBorder="1" applyAlignment="1">
      <alignment horizontal="center" vertical="center" wrapText="1"/>
    </xf>
    <xf numFmtId="49" fontId="34" fillId="0" borderId="10" xfId="2" applyNumberFormat="1" applyFont="1" applyFill="1" applyBorder="1" applyAlignment="1">
      <alignment horizontal="center" vertical="center" wrapText="1"/>
    </xf>
    <xf numFmtId="0" fontId="35" fillId="0" borderId="18" xfId="0" applyNumberFormat="1" applyFont="1" applyFill="1" applyBorder="1" applyAlignment="1">
      <alignment horizontal="center" vertical="center" wrapText="1"/>
    </xf>
    <xf numFmtId="0" fontId="34" fillId="4" borderId="1" xfId="0" applyFont="1" applyFill="1" applyBorder="1" applyAlignment="1">
      <alignment horizontal="right" vertical="center" wrapText="1"/>
    </xf>
    <xf numFmtId="0" fontId="34" fillId="0" borderId="1" xfId="2" applyFont="1" applyFill="1" applyBorder="1" applyAlignment="1">
      <alignment horizontal="center" vertical="center" wrapText="1"/>
    </xf>
    <xf numFmtId="0" fontId="34" fillId="0" borderId="18" xfId="2" applyFont="1" applyFill="1" applyBorder="1" applyAlignment="1">
      <alignment horizontal="center" vertical="center" wrapText="1"/>
    </xf>
    <xf numFmtId="4" fontId="34" fillId="0" borderId="14" xfId="2" applyNumberFormat="1" applyFont="1" applyFill="1" applyBorder="1" applyAlignment="1">
      <alignment horizontal="center" vertical="center" wrapText="1"/>
    </xf>
    <xf numFmtId="4" fontId="34" fillId="0" borderId="1" xfId="2" applyNumberFormat="1" applyFont="1" applyFill="1" applyBorder="1" applyAlignment="1">
      <alignment horizontal="center" vertical="center" wrapText="1"/>
    </xf>
    <xf numFmtId="4" fontId="34" fillId="0" borderId="15" xfId="2" applyNumberFormat="1" applyFont="1" applyFill="1" applyBorder="1" applyAlignment="1">
      <alignment horizontal="center" vertical="center" wrapText="1"/>
    </xf>
    <xf numFmtId="4" fontId="34" fillId="0" borderId="17" xfId="2" applyNumberFormat="1" applyFont="1" applyFill="1" applyBorder="1" applyAlignment="1">
      <alignment horizontal="center" vertical="center" wrapText="1"/>
    </xf>
    <xf numFmtId="2" fontId="23" fillId="2" borderId="14" xfId="0" applyNumberFormat="1" applyFont="1" applyFill="1" applyBorder="1" applyAlignment="1">
      <alignment horizontal="center" vertical="center" wrapText="1"/>
    </xf>
    <xf numFmtId="2" fontId="23" fillId="0" borderId="23" xfId="7" applyNumberFormat="1" applyFont="1" applyFill="1" applyBorder="1" applyAlignment="1">
      <alignment horizontal="center" vertical="center" wrapText="1"/>
    </xf>
    <xf numFmtId="43" fontId="23" fillId="0" borderId="13" xfId="1" applyFont="1" applyFill="1" applyBorder="1" applyAlignment="1">
      <alignment horizontal="center" vertical="center" wrapText="1"/>
    </xf>
    <xf numFmtId="43" fontId="23" fillId="0" borderId="10" xfId="1" applyFont="1" applyFill="1" applyBorder="1" applyAlignment="1">
      <alignment horizontal="center" vertical="center" wrapText="1"/>
    </xf>
    <xf numFmtId="43" fontId="23" fillId="0" borderId="11" xfId="1" applyFont="1" applyFill="1" applyBorder="1" applyAlignment="1">
      <alignment horizontal="center" vertical="center" wrapText="1"/>
    </xf>
    <xf numFmtId="49" fontId="34" fillId="0" borderId="14" xfId="2" applyNumberFormat="1" applyFont="1" applyFill="1" applyBorder="1" applyAlignment="1">
      <alignment horizontal="center" vertical="center" wrapText="1"/>
    </xf>
    <xf numFmtId="0" fontId="23" fillId="0" borderId="18" xfId="0" applyFont="1" applyFill="1" applyBorder="1" applyAlignment="1">
      <alignment vertical="center" wrapText="1"/>
    </xf>
    <xf numFmtId="0" fontId="34" fillId="5" borderId="11" xfId="0" applyFont="1" applyFill="1" applyBorder="1" applyAlignment="1">
      <alignment horizontal="right" vertical="center" wrapText="1"/>
    </xf>
    <xf numFmtId="4" fontId="23" fillId="0" borderId="22" xfId="2" applyNumberFormat="1" applyFont="1" applyFill="1" applyBorder="1" applyAlignment="1">
      <alignment horizontal="center" vertical="center" wrapText="1"/>
    </xf>
    <xf numFmtId="4" fontId="34" fillId="0" borderId="12" xfId="2" applyNumberFormat="1" applyFont="1" applyFill="1" applyBorder="1" applyAlignment="1">
      <alignment horizontal="center" vertical="center" wrapText="1"/>
    </xf>
    <xf numFmtId="4" fontId="34" fillId="0" borderId="13" xfId="2" applyNumberFormat="1" applyFont="1" applyFill="1" applyBorder="1" applyAlignment="1">
      <alignment horizontal="center" vertical="center" wrapText="1"/>
    </xf>
    <xf numFmtId="4" fontId="34" fillId="0" borderId="22" xfId="2" applyNumberFormat="1" applyFont="1" applyFill="1" applyBorder="1" applyAlignment="1">
      <alignment horizontal="center" vertical="center" wrapText="1"/>
    </xf>
    <xf numFmtId="4" fontId="34" fillId="0" borderId="20" xfId="2" applyNumberFormat="1" applyFont="1" applyFill="1" applyBorder="1" applyAlignment="1">
      <alignment horizontal="center" vertical="center" wrapText="1"/>
    </xf>
    <xf numFmtId="0" fontId="36" fillId="0" borderId="19" xfId="2" applyFont="1" applyFill="1" applyBorder="1" applyAlignment="1">
      <alignment horizontal="center" vertical="center" wrapText="1"/>
    </xf>
    <xf numFmtId="4" fontId="23" fillId="0" borderId="15" xfId="2" applyNumberFormat="1" applyFont="1" applyFill="1" applyBorder="1" applyAlignment="1">
      <alignment horizontal="center" vertical="center" wrapText="1"/>
    </xf>
    <xf numFmtId="0" fontId="23" fillId="0" borderId="1" xfId="0" applyFont="1" applyFill="1" applyBorder="1" applyAlignment="1">
      <alignment horizontal="left" vertical="center" wrapText="1"/>
    </xf>
    <xf numFmtId="0" fontId="23" fillId="5" borderId="1" xfId="0" applyFont="1" applyFill="1" applyBorder="1" applyAlignment="1">
      <alignment horizontal="left" vertical="center" wrapText="1"/>
    </xf>
    <xf numFmtId="49" fontId="23" fillId="0" borderId="14" xfId="2" applyNumberFormat="1" applyFont="1" applyFill="1" applyBorder="1" applyAlignment="1">
      <alignment horizontal="center" vertical="center" wrapText="1"/>
    </xf>
    <xf numFmtId="4" fontId="23" fillId="0" borderId="18" xfId="2" applyNumberFormat="1" applyFont="1" applyFill="1" applyBorder="1" applyAlignment="1">
      <alignment horizontal="center" vertical="center" wrapText="1"/>
    </xf>
    <xf numFmtId="4" fontId="23" fillId="0" borderId="28" xfId="2" applyNumberFormat="1" applyFont="1" applyFill="1" applyBorder="1" applyAlignment="1">
      <alignment horizontal="center" vertical="center" wrapText="1"/>
    </xf>
    <xf numFmtId="4" fontId="23" fillId="0" borderId="17" xfId="2" applyNumberFormat="1" applyFont="1" applyFill="1" applyBorder="1" applyAlignment="1">
      <alignment horizontal="center" vertical="center" wrapText="1"/>
    </xf>
    <xf numFmtId="0" fontId="23" fillId="0" borderId="19" xfId="4" applyFont="1" applyFill="1" applyBorder="1" applyAlignment="1">
      <alignment horizontal="center" vertical="center" wrapText="1"/>
    </xf>
    <xf numFmtId="0" fontId="34" fillId="4" borderId="11" xfId="0" applyFont="1" applyFill="1" applyBorder="1" applyAlignment="1">
      <alignment horizontal="right" vertical="center" wrapText="1"/>
    </xf>
    <xf numFmtId="2" fontId="23" fillId="0" borderId="13" xfId="0" applyNumberFormat="1" applyFont="1" applyFill="1" applyBorder="1" applyAlignment="1">
      <alignment horizontal="center" vertical="center" wrapText="1"/>
    </xf>
    <xf numFmtId="2" fontId="23" fillId="0" borderId="10" xfId="0" applyNumberFormat="1" applyFont="1" applyFill="1" applyBorder="1" applyAlignment="1">
      <alignment horizontal="center" vertical="center" wrapText="1"/>
    </xf>
    <xf numFmtId="2" fontId="23" fillId="0" borderId="11" xfId="0" applyNumberFormat="1" applyFont="1" applyFill="1" applyBorder="1" applyAlignment="1">
      <alignment horizontal="center" vertical="center" wrapText="1"/>
    </xf>
    <xf numFmtId="0" fontId="36" fillId="0" borderId="24" xfId="2" applyFont="1" applyFill="1" applyBorder="1" applyAlignment="1">
      <alignment horizontal="center" vertical="center" wrapText="1"/>
    </xf>
    <xf numFmtId="4" fontId="23" fillId="0" borderId="12" xfId="2" applyNumberFormat="1" applyFont="1" applyFill="1" applyBorder="1" applyAlignment="1">
      <alignment horizontal="center" vertical="center" wrapText="1"/>
    </xf>
    <xf numFmtId="4" fontId="23" fillId="0" borderId="13" xfId="2" applyNumberFormat="1" applyFont="1" applyFill="1" applyBorder="1" applyAlignment="1">
      <alignment horizontal="center" vertical="center" wrapText="1"/>
    </xf>
    <xf numFmtId="4" fontId="23" fillId="0" borderId="20" xfId="2" applyNumberFormat="1" applyFont="1" applyFill="1" applyBorder="1" applyAlignment="1">
      <alignment horizontal="center" vertical="center" wrapText="1"/>
    </xf>
    <xf numFmtId="0" fontId="35" fillId="0" borderId="1" xfId="0" applyNumberFormat="1" applyFont="1" applyFill="1" applyBorder="1" applyAlignment="1">
      <alignment horizontal="center" vertical="center" wrapText="1"/>
    </xf>
    <xf numFmtId="4" fontId="34" fillId="5" borderId="11" xfId="0" applyNumberFormat="1" applyFont="1" applyFill="1" applyBorder="1" applyAlignment="1">
      <alignment horizontal="right" vertical="center" wrapText="1"/>
    </xf>
    <xf numFmtId="0" fontId="34" fillId="4" borderId="18" xfId="6" applyFont="1" applyFill="1" applyBorder="1" applyAlignment="1">
      <alignment horizontal="right" vertical="center" wrapText="1"/>
    </xf>
    <xf numFmtId="0" fontId="23" fillId="0" borderId="19" xfId="2" applyFont="1" applyFill="1" applyBorder="1"/>
    <xf numFmtId="0" fontId="36" fillId="0" borderId="16" xfId="2" applyFont="1" applyFill="1" applyBorder="1" applyAlignment="1">
      <alignment horizontal="center" vertical="center" wrapText="1"/>
    </xf>
    <xf numFmtId="0" fontId="23" fillId="5" borderId="1" xfId="0" applyFont="1" applyFill="1" applyBorder="1" applyAlignment="1">
      <alignment horizontal="center" vertical="center" wrapText="1"/>
    </xf>
    <xf numFmtId="0" fontId="23" fillId="0" borderId="1" xfId="2" applyFont="1" applyFill="1" applyBorder="1" applyAlignment="1">
      <alignment horizontal="center" vertical="center" wrapText="1"/>
    </xf>
    <xf numFmtId="2" fontId="23" fillId="0" borderId="27" xfId="2" applyNumberFormat="1" applyFont="1" applyFill="1" applyBorder="1" applyAlignment="1">
      <alignment horizontal="center" vertical="center" wrapText="1"/>
    </xf>
    <xf numFmtId="4" fontId="34" fillId="0" borderId="27" xfId="2" applyNumberFormat="1" applyFont="1" applyFill="1" applyBorder="1" applyAlignment="1">
      <alignment horizontal="center" vertical="center" wrapText="1"/>
    </xf>
    <xf numFmtId="4" fontId="23" fillId="0" borderId="27" xfId="2" applyNumberFormat="1" applyFont="1" applyFill="1" applyBorder="1" applyAlignment="1">
      <alignment horizontal="center" vertical="center" wrapText="1"/>
    </xf>
    <xf numFmtId="4" fontId="34" fillId="0" borderId="35" xfId="2" applyNumberFormat="1" applyFont="1" applyFill="1" applyBorder="1" applyAlignment="1">
      <alignment horizontal="center" vertical="center" wrapText="1"/>
    </xf>
    <xf numFmtId="0" fontId="36" fillId="0" borderId="24" xfId="2" applyFont="1" applyFill="1" applyBorder="1" applyAlignment="1">
      <alignment vertical="center" wrapText="1"/>
    </xf>
    <xf numFmtId="0" fontId="34" fillId="0" borderId="15" xfId="2" applyFont="1" applyFill="1" applyBorder="1" applyAlignment="1">
      <alignment horizontal="center" vertical="center" wrapText="1"/>
    </xf>
    <xf numFmtId="0" fontId="23" fillId="0" borderId="25" xfId="4" applyFont="1" applyFill="1" applyBorder="1" applyAlignment="1">
      <alignment horizontal="center" vertical="center" wrapText="1"/>
    </xf>
    <xf numFmtId="0" fontId="23" fillId="0" borderId="15" xfId="2" applyFont="1" applyFill="1" applyBorder="1" applyAlignment="1">
      <alignment horizontal="center" vertical="center" wrapText="1"/>
    </xf>
    <xf numFmtId="4" fontId="34" fillId="0" borderId="23" xfId="2" applyNumberFormat="1" applyFont="1" applyFill="1" applyBorder="1" applyAlignment="1">
      <alignment horizontal="center" vertical="center" wrapText="1"/>
    </xf>
    <xf numFmtId="4" fontId="34" fillId="0" borderId="21" xfId="2" applyNumberFormat="1" applyFont="1" applyFill="1" applyBorder="1" applyAlignment="1">
      <alignment horizontal="center" vertical="center" wrapText="1"/>
    </xf>
    <xf numFmtId="4" fontId="23" fillId="0" borderId="23" xfId="2" applyNumberFormat="1" applyFont="1" applyFill="1" applyBorder="1" applyAlignment="1">
      <alignment horizontal="center" vertical="center" wrapText="1"/>
    </xf>
    <xf numFmtId="0" fontId="34" fillId="3" borderId="20" xfId="2" applyFont="1" applyFill="1" applyBorder="1" applyAlignment="1">
      <alignment horizontal="center" vertical="center" wrapText="1"/>
    </xf>
    <xf numFmtId="0" fontId="7" fillId="3" borderId="12" xfId="2" applyFont="1" applyFill="1" applyBorder="1" applyAlignment="1">
      <alignment horizontal="left" vertical="center" wrapText="1"/>
    </xf>
    <xf numFmtId="0" fontId="23" fillId="3" borderId="12" xfId="2" applyFont="1" applyFill="1" applyBorder="1" applyAlignment="1">
      <alignment horizontal="center" vertical="center" wrapText="1"/>
    </xf>
    <xf numFmtId="0" fontId="23" fillId="3" borderId="22" xfId="2" applyFont="1" applyFill="1" applyBorder="1" applyAlignment="1">
      <alignment horizontal="center" vertical="center" wrapText="1"/>
    </xf>
    <xf numFmtId="0" fontId="23" fillId="3" borderId="13" xfId="2" applyFont="1" applyFill="1" applyBorder="1" applyAlignment="1">
      <alignment horizontal="center" vertical="center" wrapText="1"/>
    </xf>
    <xf numFmtId="0" fontId="23" fillId="3" borderId="20" xfId="2" applyFont="1" applyFill="1" applyBorder="1" applyAlignment="1">
      <alignment horizontal="center" vertical="center" wrapText="1"/>
    </xf>
    <xf numFmtId="0" fontId="23" fillId="3" borderId="35" xfId="2" applyFont="1" applyFill="1" applyBorder="1" applyAlignment="1">
      <alignment horizontal="center" vertical="center" wrapText="1"/>
    </xf>
    <xf numFmtId="0" fontId="23" fillId="3" borderId="10" xfId="2" applyFont="1" applyFill="1" applyBorder="1" applyAlignment="1">
      <alignment horizontal="center" vertical="center" wrapText="1"/>
    </xf>
    <xf numFmtId="0" fontId="23" fillId="3" borderId="21" xfId="2" applyFont="1" applyFill="1" applyBorder="1" applyAlignment="1">
      <alignment horizontal="center" vertical="center" wrapText="1"/>
    </xf>
    <xf numFmtId="0" fontId="23" fillId="3" borderId="16" xfId="4" applyFont="1" applyFill="1" applyBorder="1" applyAlignment="1">
      <alignment horizontal="center" vertical="center" wrapText="1"/>
    </xf>
    <xf numFmtId="4" fontId="23" fillId="0" borderId="1" xfId="2" applyNumberFormat="1" applyFont="1" applyFill="1" applyBorder="1" applyAlignment="1">
      <alignment horizontal="center" vertical="center" wrapText="1"/>
    </xf>
    <xf numFmtId="4" fontId="34" fillId="0" borderId="18" xfId="2" applyNumberFormat="1" applyFont="1" applyFill="1" applyBorder="1" applyAlignment="1">
      <alignment horizontal="center" vertical="center" wrapText="1"/>
    </xf>
    <xf numFmtId="2" fontId="23" fillId="0" borderId="19" xfId="2" applyNumberFormat="1" applyFont="1" applyFill="1" applyBorder="1" applyAlignment="1">
      <alignment horizontal="center" vertical="center" wrapText="1"/>
    </xf>
    <xf numFmtId="4" fontId="34" fillId="0" borderId="19" xfId="2" applyNumberFormat="1" applyFont="1" applyFill="1" applyBorder="1" applyAlignment="1">
      <alignment horizontal="center" vertical="center" wrapText="1"/>
    </xf>
    <xf numFmtId="4" fontId="34" fillId="0" borderId="16" xfId="2" applyNumberFormat="1" applyFont="1" applyFill="1" applyBorder="1" applyAlignment="1">
      <alignment horizontal="center" vertical="center" wrapText="1"/>
    </xf>
    <xf numFmtId="4" fontId="23" fillId="0" borderId="19" xfId="2" applyNumberFormat="1" applyFont="1" applyFill="1" applyBorder="1" applyAlignment="1">
      <alignment horizontal="center" vertical="center" wrapText="1"/>
    </xf>
    <xf numFmtId="4" fontId="23" fillId="0" borderId="16" xfId="2" applyNumberFormat="1" applyFont="1" applyFill="1" applyBorder="1" applyAlignment="1">
      <alignment horizontal="center" vertical="center" wrapText="1"/>
    </xf>
    <xf numFmtId="0" fontId="23" fillId="3" borderId="16" xfId="2" applyFont="1" applyFill="1" applyBorder="1" applyAlignment="1">
      <alignment horizontal="center" vertical="center" wrapText="1"/>
    </xf>
    <xf numFmtId="0" fontId="23" fillId="6" borderId="30" xfId="2" applyFont="1" applyFill="1" applyBorder="1" applyAlignment="1">
      <alignment horizontal="center" vertical="center"/>
    </xf>
    <xf numFmtId="2" fontId="23" fillId="0" borderId="1" xfId="2" applyNumberFormat="1" applyFont="1" applyFill="1" applyBorder="1" applyAlignment="1">
      <alignment horizontal="center" vertical="center" wrapText="1"/>
    </xf>
    <xf numFmtId="4" fontId="34" fillId="0" borderId="28" xfId="2" applyNumberFormat="1" applyFont="1" applyFill="1" applyBorder="1" applyAlignment="1">
      <alignment horizontal="center" vertical="center" wrapText="1"/>
    </xf>
    <xf numFmtId="0" fontId="35" fillId="0" borderId="23" xfId="0" applyNumberFormat="1" applyFont="1" applyFill="1" applyBorder="1" applyAlignment="1">
      <alignment horizontal="center" vertical="center" wrapText="1"/>
    </xf>
    <xf numFmtId="0" fontId="7" fillId="0" borderId="27" xfId="2" applyFont="1" applyFill="1" applyBorder="1" applyAlignment="1">
      <alignment horizontal="center" vertical="center" wrapText="1"/>
    </xf>
    <xf numFmtId="49" fontId="13" fillId="0" borderId="14" xfId="2" applyNumberFormat="1" applyFont="1" applyFill="1" applyBorder="1" applyAlignment="1">
      <alignment horizontal="center" vertical="center" wrapText="1"/>
    </xf>
    <xf numFmtId="0" fontId="13" fillId="0" borderId="17" xfId="2" applyFont="1" applyFill="1" applyBorder="1" applyAlignment="1">
      <alignment horizontal="center" vertical="center" wrapText="1"/>
    </xf>
    <xf numFmtId="0" fontId="13" fillId="0" borderId="18" xfId="2" applyFont="1" applyFill="1" applyBorder="1" applyAlignment="1">
      <alignment horizontal="center" vertical="center" wrapText="1"/>
    </xf>
    <xf numFmtId="0" fontId="13" fillId="0" borderId="28" xfId="2" applyFont="1" applyFill="1" applyBorder="1" applyAlignment="1">
      <alignment horizontal="center" vertical="center" wrapText="1"/>
    </xf>
    <xf numFmtId="0" fontId="13" fillId="0" borderId="15" xfId="2" applyFont="1" applyFill="1" applyBorder="1" applyAlignment="1">
      <alignment horizontal="center" vertical="center" wrapText="1"/>
    </xf>
    <xf numFmtId="0" fontId="13" fillId="0" borderId="19" xfId="2" applyFont="1" applyFill="1" applyBorder="1" applyAlignment="1">
      <alignment horizontal="center" vertical="center" wrapText="1"/>
    </xf>
    <xf numFmtId="0" fontId="13" fillId="0" borderId="14" xfId="2" applyFont="1" applyFill="1" applyBorder="1" applyAlignment="1">
      <alignment horizontal="center" vertical="center" wrapText="1"/>
    </xf>
    <xf numFmtId="0" fontId="13" fillId="0" borderId="1" xfId="2" applyFont="1" applyFill="1" applyBorder="1" applyAlignment="1">
      <alignment horizontal="center" vertical="center" wrapText="1"/>
    </xf>
    <xf numFmtId="0" fontId="13" fillId="0" borderId="14" xfId="4" applyFont="1" applyFill="1" applyBorder="1" applyAlignment="1">
      <alignment horizontal="center" vertical="center" wrapText="1"/>
    </xf>
    <xf numFmtId="0" fontId="13" fillId="0" borderId="1" xfId="4" applyFont="1" applyFill="1" applyBorder="1" applyAlignment="1">
      <alignment horizontal="center" vertical="center" wrapText="1"/>
    </xf>
    <xf numFmtId="0" fontId="23" fillId="0" borderId="0" xfId="8" applyNumberFormat="1" applyFont="1" applyAlignment="1">
      <alignment horizontal="right" vertical="top"/>
    </xf>
    <xf numFmtId="2" fontId="38" fillId="0" borderId="0" xfId="2" applyNumberFormat="1" applyFont="1" applyFill="1"/>
    <xf numFmtId="0" fontId="38" fillId="0" borderId="0" xfId="2" applyFont="1" applyFill="1"/>
    <xf numFmtId="166" fontId="7" fillId="6" borderId="36" xfId="1" applyNumberFormat="1" applyFont="1" applyFill="1" applyBorder="1" applyAlignment="1">
      <alignment horizontal="center" vertical="center"/>
    </xf>
    <xf numFmtId="166" fontId="7" fillId="6" borderId="39" xfId="1" applyNumberFormat="1" applyFont="1" applyFill="1" applyBorder="1" applyAlignment="1">
      <alignment horizontal="center" vertical="center"/>
    </xf>
    <xf numFmtId="166" fontId="7" fillId="6" borderId="40" xfId="1" applyNumberFormat="1" applyFont="1" applyFill="1" applyBorder="1" applyAlignment="1">
      <alignment horizontal="center" vertical="center"/>
    </xf>
    <xf numFmtId="0" fontId="23" fillId="0" borderId="0" xfId="9" quotePrefix="1" applyFont="1" applyBorder="1" applyAlignment="1">
      <alignment horizontal="left" vertical="center"/>
    </xf>
    <xf numFmtId="0" fontId="23" fillId="0" borderId="46" xfId="2" applyFont="1" applyFill="1" applyBorder="1" applyAlignment="1">
      <alignment horizontal="center" vertical="center" wrapText="1"/>
    </xf>
    <xf numFmtId="0" fontId="23" fillId="0" borderId="0" xfId="8" applyFont="1" applyAlignment="1">
      <alignment horizontal="left" vertical="top" wrapText="1"/>
    </xf>
    <xf numFmtId="0" fontId="7" fillId="0" borderId="0" xfId="8" applyFont="1" applyAlignment="1">
      <alignment horizontal="left" vertical="top" wrapText="1"/>
    </xf>
    <xf numFmtId="0" fontId="14" fillId="0" borderId="0" xfId="8" applyFont="1" applyAlignment="1">
      <alignment horizontal="left" vertical="top" wrapText="1"/>
    </xf>
    <xf numFmtId="49" fontId="7" fillId="0" borderId="0" xfId="2" applyNumberFormat="1" applyFont="1" applyAlignment="1">
      <alignment horizontal="left" vertical="top" wrapText="1"/>
    </xf>
    <xf numFmtId="0" fontId="23" fillId="0" borderId="0" xfId="8" applyFont="1" applyFill="1" applyAlignment="1">
      <alignment horizontal="left" vertical="top" wrapText="1"/>
    </xf>
    <xf numFmtId="49" fontId="33" fillId="0" borderId="0" xfId="2" applyNumberFormat="1" applyFont="1" applyAlignment="1">
      <alignment horizontal="left" vertical="top" wrapText="1"/>
    </xf>
    <xf numFmtId="0" fontId="7" fillId="0" borderId="0" xfId="2" applyFont="1" applyAlignment="1">
      <alignment horizontal="left" vertical="top" wrapText="1"/>
    </xf>
    <xf numFmtId="49" fontId="23" fillId="0" borderId="41" xfId="2" applyNumberFormat="1" applyFont="1" applyBorder="1" applyAlignment="1">
      <alignment horizontal="left" vertical="top" wrapText="1"/>
    </xf>
    <xf numFmtId="49" fontId="23" fillId="0" borderId="42" xfId="2" applyNumberFormat="1" applyFont="1" applyBorder="1" applyAlignment="1">
      <alignment horizontal="left" vertical="top" wrapText="1"/>
    </xf>
    <xf numFmtId="49" fontId="23" fillId="0" borderId="34" xfId="2" applyNumberFormat="1" applyFont="1" applyBorder="1" applyAlignment="1">
      <alignment horizontal="left" vertical="top" wrapText="1"/>
    </xf>
    <xf numFmtId="49" fontId="23" fillId="0" borderId="0" xfId="2" quotePrefix="1" applyNumberFormat="1" applyFont="1" applyFill="1" applyBorder="1" applyAlignment="1">
      <alignment horizontal="left" vertical="top" wrapText="1"/>
    </xf>
    <xf numFmtId="49" fontId="23" fillId="0" borderId="29" xfId="2" quotePrefix="1" applyNumberFormat="1" applyFont="1" applyFill="1" applyBorder="1" applyAlignment="1">
      <alignment horizontal="left" vertical="top" wrapText="1"/>
    </xf>
    <xf numFmtId="49" fontId="23" fillId="0" borderId="26" xfId="2" applyNumberFormat="1" applyFont="1" applyFill="1" applyBorder="1" applyAlignment="1">
      <alignment horizontal="left" vertical="top" wrapText="1"/>
    </xf>
    <xf numFmtId="49" fontId="23" fillId="0" borderId="0" xfId="2" applyNumberFormat="1" applyFont="1" applyFill="1" applyBorder="1" applyAlignment="1">
      <alignment horizontal="left" vertical="top" wrapText="1"/>
    </xf>
    <xf numFmtId="49" fontId="23" fillId="0" borderId="29" xfId="2" applyNumberFormat="1" applyFont="1" applyFill="1" applyBorder="1" applyAlignment="1">
      <alignment horizontal="left" vertical="top" wrapText="1"/>
    </xf>
    <xf numFmtId="0" fontId="26" fillId="0" borderId="0" xfId="0" applyFont="1" applyAlignment="1">
      <alignment horizontal="center" vertical="center"/>
    </xf>
    <xf numFmtId="0" fontId="26" fillId="0" borderId="0" xfId="0" applyFont="1" applyFill="1" applyBorder="1" applyAlignment="1">
      <alignment horizontal="center" vertical="center" wrapText="1"/>
    </xf>
    <xf numFmtId="0" fontId="23" fillId="0" borderId="24" xfId="4" applyFont="1" applyFill="1" applyBorder="1" applyAlignment="1">
      <alignment horizontal="center" vertical="center" wrapText="1"/>
    </xf>
    <xf numFmtId="0" fontId="23" fillId="0" borderId="25" xfId="4" applyFont="1" applyFill="1" applyBorder="1" applyAlignment="1">
      <alignment horizontal="center" vertical="center" wrapText="1"/>
    </xf>
    <xf numFmtId="0" fontId="23" fillId="0" borderId="16" xfId="4" applyFont="1" applyFill="1" applyBorder="1" applyAlignment="1">
      <alignment horizontal="center" vertical="center" wrapText="1"/>
    </xf>
    <xf numFmtId="0" fontId="36" fillId="0" borderId="24" xfId="2" applyFont="1" applyFill="1" applyBorder="1" applyAlignment="1">
      <alignment horizontal="center" vertical="center" wrapText="1"/>
    </xf>
    <xf numFmtId="0" fontId="36" fillId="0" borderId="16" xfId="2" applyFont="1" applyFill="1" applyBorder="1" applyAlignment="1">
      <alignment horizontal="center" vertical="center" wrapText="1"/>
    </xf>
    <xf numFmtId="0" fontId="36" fillId="0" borderId="25" xfId="2" applyFont="1" applyFill="1" applyBorder="1" applyAlignment="1">
      <alignment horizontal="center" vertical="center" wrapText="1"/>
    </xf>
    <xf numFmtId="0" fontId="7" fillId="0" borderId="6" xfId="4" applyFont="1" applyFill="1" applyBorder="1" applyAlignment="1">
      <alignment horizontal="center" vertical="center" wrapText="1"/>
    </xf>
    <xf numFmtId="0" fontId="7" fillId="0" borderId="7" xfId="4" applyFont="1" applyFill="1" applyBorder="1" applyAlignment="1">
      <alignment horizontal="center" vertical="center" wrapText="1"/>
    </xf>
    <xf numFmtId="0" fontId="7" fillId="0" borderId="8" xfId="4" applyFont="1" applyFill="1" applyBorder="1" applyAlignment="1">
      <alignment horizontal="center" vertical="center" wrapText="1"/>
    </xf>
    <xf numFmtId="4" fontId="7" fillId="0" borderId="9" xfId="2" applyNumberFormat="1" applyFont="1" applyFill="1" applyBorder="1" applyAlignment="1">
      <alignment horizontal="center" vertical="center" wrapText="1"/>
    </xf>
    <xf numFmtId="0" fontId="23" fillId="0" borderId="16" xfId="2" applyFont="1" applyFill="1" applyBorder="1" applyAlignment="1">
      <alignment horizontal="center" vertical="center" wrapText="1"/>
    </xf>
    <xf numFmtId="0" fontId="23" fillId="0" borderId="3" xfId="3" applyFont="1" applyFill="1" applyBorder="1" applyAlignment="1">
      <alignment horizontal="center" vertical="center" wrapText="1"/>
    </xf>
    <xf numFmtId="0" fontId="23" fillId="0" borderId="11" xfId="3" applyFont="1" applyFill="1" applyBorder="1" applyAlignment="1">
      <alignment horizontal="center" vertical="center" wrapText="1"/>
    </xf>
    <xf numFmtId="0" fontId="23" fillId="0" borderId="4" xfId="3" applyFont="1" applyFill="1" applyBorder="1" applyAlignment="1">
      <alignment horizontal="center" vertical="center" wrapText="1"/>
    </xf>
    <xf numFmtId="0" fontId="23" fillId="0" borderId="12" xfId="3" applyFont="1" applyFill="1" applyBorder="1" applyAlignment="1">
      <alignment horizontal="center" vertical="center" wrapText="1"/>
    </xf>
    <xf numFmtId="0" fontId="23" fillId="0" borderId="42" xfId="3" applyFont="1" applyFill="1" applyBorder="1" applyAlignment="1">
      <alignment horizontal="center" vertical="center" wrapText="1"/>
    </xf>
    <xf numFmtId="0" fontId="23" fillId="0" borderId="20" xfId="3" applyFont="1" applyFill="1" applyBorder="1" applyAlignment="1">
      <alignment horizontal="center" vertical="center" wrapText="1"/>
    </xf>
    <xf numFmtId="0" fontId="23" fillId="0" borderId="2" xfId="3" applyFont="1" applyFill="1" applyBorder="1" applyAlignment="1">
      <alignment horizontal="center" vertical="center" wrapText="1"/>
    </xf>
    <xf numFmtId="0" fontId="23" fillId="0" borderId="10" xfId="3" applyFont="1" applyFill="1" applyBorder="1" applyAlignment="1">
      <alignment horizontal="center" vertical="center" wrapText="1"/>
    </xf>
    <xf numFmtId="49" fontId="23" fillId="0" borderId="31" xfId="2" quotePrefix="1" applyNumberFormat="1" applyFont="1" applyFill="1" applyBorder="1" applyAlignment="1">
      <alignment horizontal="left" vertical="top" wrapText="1"/>
    </xf>
    <xf numFmtId="49" fontId="23" fillId="0" borderId="32" xfId="2" quotePrefix="1" applyNumberFormat="1" applyFont="1" applyFill="1" applyBorder="1" applyAlignment="1">
      <alignment horizontal="left" vertical="top" wrapText="1"/>
    </xf>
    <xf numFmtId="49" fontId="23" fillId="0" borderId="33" xfId="2" quotePrefix="1" applyNumberFormat="1" applyFont="1" applyFill="1" applyBorder="1" applyAlignment="1">
      <alignment horizontal="left" vertical="top" wrapText="1"/>
    </xf>
    <xf numFmtId="49" fontId="23" fillId="0" borderId="45" xfId="2" quotePrefix="1" applyNumberFormat="1" applyFont="1" applyFill="1" applyBorder="1" applyAlignment="1">
      <alignment horizontal="left" vertical="top" wrapText="1"/>
    </xf>
    <xf numFmtId="49" fontId="23" fillId="0" borderId="37" xfId="2" quotePrefix="1" applyNumberFormat="1" applyFont="1" applyFill="1" applyBorder="1" applyAlignment="1">
      <alignment horizontal="left" vertical="top" wrapText="1"/>
    </xf>
    <xf numFmtId="49" fontId="23" fillId="0" borderId="44" xfId="2" quotePrefix="1" applyNumberFormat="1" applyFont="1" applyFill="1" applyBorder="1" applyAlignment="1">
      <alignment horizontal="left" vertical="top" wrapText="1"/>
    </xf>
    <xf numFmtId="0" fontId="23" fillId="0" borderId="5" xfId="3" applyFont="1" applyFill="1" applyBorder="1" applyAlignment="1">
      <alignment horizontal="center" vertical="center" wrapText="1"/>
    </xf>
    <xf numFmtId="0" fontId="23" fillId="0" borderId="13" xfId="3" applyFont="1" applyFill="1" applyBorder="1" applyAlignment="1">
      <alignment horizontal="center" vertical="center" wrapText="1"/>
    </xf>
    <xf numFmtId="0" fontId="23" fillId="0" borderId="9" xfId="3" applyFont="1" applyFill="1" applyBorder="1" applyAlignment="1">
      <alignment horizontal="center" vertical="center" wrapText="1"/>
    </xf>
    <xf numFmtId="0" fontId="23" fillId="0" borderId="16" xfId="3" applyFont="1" applyFill="1" applyBorder="1" applyAlignment="1">
      <alignment horizontal="center" vertical="center" wrapText="1"/>
    </xf>
    <xf numFmtId="4" fontId="7" fillId="0" borderId="34" xfId="2" applyNumberFormat="1" applyFont="1" applyFill="1" applyBorder="1" applyAlignment="1">
      <alignment horizontal="center" vertical="center" wrapText="1"/>
    </xf>
    <xf numFmtId="0" fontId="23" fillId="0" borderId="35" xfId="2" applyFont="1" applyFill="1" applyBorder="1" applyAlignment="1">
      <alignment horizontal="center" vertical="center" wrapText="1"/>
    </xf>
    <xf numFmtId="49" fontId="7" fillId="0" borderId="2" xfId="2" applyNumberFormat="1" applyFont="1" applyFill="1" applyBorder="1" applyAlignment="1">
      <alignment horizontal="center" vertical="center" wrapText="1"/>
    </xf>
    <xf numFmtId="49" fontId="23" fillId="0" borderId="10" xfId="2" applyNumberFormat="1" applyFont="1" applyFill="1" applyBorder="1" applyAlignment="1">
      <alignment horizontal="center" vertical="center" wrapText="1"/>
    </xf>
    <xf numFmtId="0" fontId="7" fillId="0" borderId="3" xfId="2" applyFont="1" applyFill="1" applyBorder="1" applyAlignment="1">
      <alignment horizontal="center" vertical="center" wrapText="1"/>
    </xf>
    <xf numFmtId="0" fontId="7" fillId="0" borderId="11" xfId="2" applyFont="1" applyFill="1" applyBorder="1" applyAlignment="1">
      <alignment horizontal="center" vertical="center" wrapText="1"/>
    </xf>
    <xf numFmtId="0" fontId="7" fillId="0" borderId="4" xfId="2" applyFont="1" applyFill="1" applyBorder="1" applyAlignment="1">
      <alignment horizontal="center" vertical="center" wrapText="1"/>
    </xf>
    <xf numFmtId="0" fontId="23" fillId="0" borderId="12" xfId="2" applyFont="1" applyFill="1" applyBorder="1" applyAlignment="1">
      <alignment horizontal="center" vertical="center" wrapText="1"/>
    </xf>
    <xf numFmtId="4" fontId="5" fillId="0" borderId="0" xfId="2" applyNumberFormat="1" applyFont="1" applyBorder="1" applyAlignment="1">
      <alignment horizontal="right" vertical="top" wrapText="1"/>
    </xf>
  </cellXfs>
  <cellStyles count="11">
    <cellStyle name="Денежный 2" xfId="5"/>
    <cellStyle name="Обычный" xfId="0" builtinId="0"/>
    <cellStyle name="Обычный 12 6" xfId="9"/>
    <cellStyle name="Обычный 2" xfId="2"/>
    <cellStyle name="Обычный 2 10" xfId="3"/>
    <cellStyle name="Обычный 2 2" xfId="6"/>
    <cellStyle name="Обычный 2 2 47" xfId="10"/>
    <cellStyle name="Обычный 3" xfId="8"/>
    <cellStyle name="Обычный_ПОЛЫ 1" xfId="4"/>
    <cellStyle name="Финансовый" xfId="1" builtinId="3"/>
    <cellStyle name="Финансовый 2"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158750</xdr:colOff>
      <xdr:row>231</xdr:row>
      <xdr:rowOff>190500</xdr:rowOff>
    </xdr:from>
    <xdr:to>
      <xdr:col>2</xdr:col>
      <xdr:colOff>5395768</xdr:colOff>
      <xdr:row>244</xdr:row>
      <xdr:rowOff>27420</xdr:rowOff>
    </xdr:to>
    <xdr:sp macro="" textlink="">
      <xdr:nvSpPr>
        <xdr:cNvPr id="2" name="TextBox 1"/>
        <xdr:cNvSpPr txBox="1">
          <a:spLocks noChangeArrowheads="1"/>
        </xdr:cNvSpPr>
      </xdr:nvSpPr>
      <xdr:spPr bwMode="auto">
        <a:xfrm>
          <a:off x="841375" y="152908000"/>
          <a:ext cx="7015018" cy="2837295"/>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46"/>
  <sheetViews>
    <sheetView tabSelected="1" view="pageBreakPreview" zoomScale="60" zoomScaleNormal="70" workbookViewId="0">
      <selection activeCell="C132" sqref="C132"/>
    </sheetView>
  </sheetViews>
  <sheetFormatPr defaultColWidth="11.5703125" defaultRowHeight="15.75" outlineLevelRow="1" outlineLevelCol="1" x14ac:dyDescent="0.25"/>
  <cols>
    <col min="1" max="1" width="10.140625" style="44" customWidth="1"/>
    <col min="2" max="2" width="26.7109375" style="45" customWidth="1"/>
    <col min="3" max="3" width="101.28515625" style="46" customWidth="1"/>
    <col min="4" max="4" width="13.7109375" style="46" customWidth="1"/>
    <col min="5" max="5" width="11.5703125" style="47" customWidth="1"/>
    <col min="6" max="25" width="13.28515625" style="47" hidden="1" customWidth="1" outlineLevel="1"/>
    <col min="26" max="26" width="14.28515625" style="48" customWidth="1" collapsed="1"/>
    <col min="27" max="27" width="15.5703125" style="49" customWidth="1"/>
    <col min="28" max="28" width="15.5703125" style="50" customWidth="1"/>
    <col min="29" max="29" width="15.5703125" style="40" customWidth="1"/>
    <col min="30" max="31" width="15.28515625" style="40" customWidth="1"/>
    <col min="32" max="32" width="15.28515625" style="51" customWidth="1"/>
    <col min="33" max="33" width="49.7109375" style="40" customWidth="1"/>
    <col min="34" max="34" width="11.5703125" style="41"/>
    <col min="35" max="35" width="20.140625" style="40" customWidth="1"/>
    <col min="36" max="46" width="18.85546875" style="40" customWidth="1"/>
    <col min="47" max="277" width="11.5703125" style="40"/>
    <col min="278" max="278" width="5" style="40" customWidth="1"/>
    <col min="279" max="279" width="101.140625" style="40" customWidth="1"/>
    <col min="280" max="280" width="8.140625" style="40" customWidth="1"/>
    <col min="281" max="282" width="11.28515625" style="40" customWidth="1"/>
    <col min="283" max="283" width="11.85546875" style="40" customWidth="1"/>
    <col min="284" max="284" width="11.140625" style="40" customWidth="1"/>
    <col min="285" max="286" width="12.140625" style="40" customWidth="1"/>
    <col min="287" max="287" width="13" style="40" customWidth="1"/>
    <col min="288" max="533" width="11.5703125" style="40"/>
    <col min="534" max="534" width="5" style="40" customWidth="1"/>
    <col min="535" max="535" width="101.140625" style="40" customWidth="1"/>
    <col min="536" max="536" width="8.140625" style="40" customWidth="1"/>
    <col min="537" max="538" width="11.28515625" style="40" customWidth="1"/>
    <col min="539" max="539" width="11.85546875" style="40" customWidth="1"/>
    <col min="540" max="540" width="11.140625" style="40" customWidth="1"/>
    <col min="541" max="542" width="12.140625" style="40" customWidth="1"/>
    <col min="543" max="543" width="13" style="40" customWidth="1"/>
    <col min="544" max="789" width="11.5703125" style="40"/>
    <col min="790" max="790" width="5" style="40" customWidth="1"/>
    <col min="791" max="791" width="101.140625" style="40" customWidth="1"/>
    <col min="792" max="792" width="8.140625" style="40" customWidth="1"/>
    <col min="793" max="794" width="11.28515625" style="40" customWidth="1"/>
    <col min="795" max="795" width="11.85546875" style="40" customWidth="1"/>
    <col min="796" max="796" width="11.140625" style="40" customWidth="1"/>
    <col min="797" max="798" width="12.140625" style="40" customWidth="1"/>
    <col min="799" max="799" width="13" style="40" customWidth="1"/>
    <col min="800" max="1045" width="11.5703125" style="40"/>
    <col min="1046" max="1046" width="5" style="40" customWidth="1"/>
    <col min="1047" max="1047" width="101.140625" style="40" customWidth="1"/>
    <col min="1048" max="1048" width="8.140625" style="40" customWidth="1"/>
    <col min="1049" max="1050" width="11.28515625" style="40" customWidth="1"/>
    <col min="1051" max="1051" width="11.85546875" style="40" customWidth="1"/>
    <col min="1052" max="1052" width="11.140625" style="40" customWidth="1"/>
    <col min="1053" max="1054" width="12.140625" style="40" customWidth="1"/>
    <col min="1055" max="1055" width="13" style="40" customWidth="1"/>
    <col min="1056" max="1301" width="11.5703125" style="40"/>
    <col min="1302" max="1302" width="5" style="40" customWidth="1"/>
    <col min="1303" max="1303" width="101.140625" style="40" customWidth="1"/>
    <col min="1304" max="1304" width="8.140625" style="40" customWidth="1"/>
    <col min="1305" max="1306" width="11.28515625" style="40" customWidth="1"/>
    <col min="1307" max="1307" width="11.85546875" style="40" customWidth="1"/>
    <col min="1308" max="1308" width="11.140625" style="40" customWidth="1"/>
    <col min="1309" max="1310" width="12.140625" style="40" customWidth="1"/>
    <col min="1311" max="1311" width="13" style="40" customWidth="1"/>
    <col min="1312" max="1557" width="11.5703125" style="40"/>
    <col min="1558" max="1558" width="5" style="40" customWidth="1"/>
    <col min="1559" max="1559" width="101.140625" style="40" customWidth="1"/>
    <col min="1560" max="1560" width="8.140625" style="40" customWidth="1"/>
    <col min="1561" max="1562" width="11.28515625" style="40" customWidth="1"/>
    <col min="1563" max="1563" width="11.85546875" style="40" customWidth="1"/>
    <col min="1564" max="1564" width="11.140625" style="40" customWidth="1"/>
    <col min="1565" max="1566" width="12.140625" style="40" customWidth="1"/>
    <col min="1567" max="1567" width="13" style="40" customWidth="1"/>
    <col min="1568" max="1813" width="11.5703125" style="40"/>
    <col min="1814" max="1814" width="5" style="40" customWidth="1"/>
    <col min="1815" max="1815" width="101.140625" style="40" customWidth="1"/>
    <col min="1816" max="1816" width="8.140625" style="40" customWidth="1"/>
    <col min="1817" max="1818" width="11.28515625" style="40" customWidth="1"/>
    <col min="1819" max="1819" width="11.85546875" style="40" customWidth="1"/>
    <col min="1820" max="1820" width="11.140625" style="40" customWidth="1"/>
    <col min="1821" max="1822" width="12.140625" style="40" customWidth="1"/>
    <col min="1823" max="1823" width="13" style="40" customWidth="1"/>
    <col min="1824" max="2069" width="11.5703125" style="40"/>
    <col min="2070" max="2070" width="5" style="40" customWidth="1"/>
    <col min="2071" max="2071" width="101.140625" style="40" customWidth="1"/>
    <col min="2072" max="2072" width="8.140625" style="40" customWidth="1"/>
    <col min="2073" max="2074" width="11.28515625" style="40" customWidth="1"/>
    <col min="2075" max="2075" width="11.85546875" style="40" customWidth="1"/>
    <col min="2076" max="2076" width="11.140625" style="40" customWidth="1"/>
    <col min="2077" max="2078" width="12.140625" style="40" customWidth="1"/>
    <col min="2079" max="2079" width="13" style="40" customWidth="1"/>
    <col min="2080" max="2325" width="11.5703125" style="40"/>
    <col min="2326" max="2326" width="5" style="40" customWidth="1"/>
    <col min="2327" max="2327" width="101.140625" style="40" customWidth="1"/>
    <col min="2328" max="2328" width="8.140625" style="40" customWidth="1"/>
    <col min="2329" max="2330" width="11.28515625" style="40" customWidth="1"/>
    <col min="2331" max="2331" width="11.85546875" style="40" customWidth="1"/>
    <col min="2332" max="2332" width="11.140625" style="40" customWidth="1"/>
    <col min="2333" max="2334" width="12.140625" style="40" customWidth="1"/>
    <col min="2335" max="2335" width="13" style="40" customWidth="1"/>
    <col min="2336" max="2581" width="11.5703125" style="40"/>
    <col min="2582" max="2582" width="5" style="40" customWidth="1"/>
    <col min="2583" max="2583" width="101.140625" style="40" customWidth="1"/>
    <col min="2584" max="2584" width="8.140625" style="40" customWidth="1"/>
    <col min="2585" max="2586" width="11.28515625" style="40" customWidth="1"/>
    <col min="2587" max="2587" width="11.85546875" style="40" customWidth="1"/>
    <col min="2588" max="2588" width="11.140625" style="40" customWidth="1"/>
    <col min="2589" max="2590" width="12.140625" style="40" customWidth="1"/>
    <col min="2591" max="2591" width="13" style="40" customWidth="1"/>
    <col min="2592" max="2837" width="11.5703125" style="40"/>
    <col min="2838" max="2838" width="5" style="40" customWidth="1"/>
    <col min="2839" max="2839" width="101.140625" style="40" customWidth="1"/>
    <col min="2840" max="2840" width="8.140625" style="40" customWidth="1"/>
    <col min="2841" max="2842" width="11.28515625" style="40" customWidth="1"/>
    <col min="2843" max="2843" width="11.85546875" style="40" customWidth="1"/>
    <col min="2844" max="2844" width="11.140625" style="40" customWidth="1"/>
    <col min="2845" max="2846" width="12.140625" style="40" customWidth="1"/>
    <col min="2847" max="2847" width="13" style="40" customWidth="1"/>
    <col min="2848" max="3093" width="11.5703125" style="40"/>
    <col min="3094" max="3094" width="5" style="40" customWidth="1"/>
    <col min="3095" max="3095" width="101.140625" style="40" customWidth="1"/>
    <col min="3096" max="3096" width="8.140625" style="40" customWidth="1"/>
    <col min="3097" max="3098" width="11.28515625" style="40" customWidth="1"/>
    <col min="3099" max="3099" width="11.85546875" style="40" customWidth="1"/>
    <col min="3100" max="3100" width="11.140625" style="40" customWidth="1"/>
    <col min="3101" max="3102" width="12.140625" style="40" customWidth="1"/>
    <col min="3103" max="3103" width="13" style="40" customWidth="1"/>
    <col min="3104" max="3349" width="11.5703125" style="40"/>
    <col min="3350" max="3350" width="5" style="40" customWidth="1"/>
    <col min="3351" max="3351" width="101.140625" style="40" customWidth="1"/>
    <col min="3352" max="3352" width="8.140625" style="40" customWidth="1"/>
    <col min="3353" max="3354" width="11.28515625" style="40" customWidth="1"/>
    <col min="3355" max="3355" width="11.85546875" style="40" customWidth="1"/>
    <col min="3356" max="3356" width="11.140625" style="40" customWidth="1"/>
    <col min="3357" max="3358" width="12.140625" style="40" customWidth="1"/>
    <col min="3359" max="3359" width="13" style="40" customWidth="1"/>
    <col min="3360" max="3605" width="11.5703125" style="40"/>
    <col min="3606" max="3606" width="5" style="40" customWidth="1"/>
    <col min="3607" max="3607" width="101.140625" style="40" customWidth="1"/>
    <col min="3608" max="3608" width="8.140625" style="40" customWidth="1"/>
    <col min="3609" max="3610" width="11.28515625" style="40" customWidth="1"/>
    <col min="3611" max="3611" width="11.85546875" style="40" customWidth="1"/>
    <col min="3612" max="3612" width="11.140625" style="40" customWidth="1"/>
    <col min="3613" max="3614" width="12.140625" style="40" customWidth="1"/>
    <col min="3615" max="3615" width="13" style="40" customWidth="1"/>
    <col min="3616" max="3861" width="11.5703125" style="40"/>
    <col min="3862" max="3862" width="5" style="40" customWidth="1"/>
    <col min="3863" max="3863" width="101.140625" style="40" customWidth="1"/>
    <col min="3864" max="3864" width="8.140625" style="40" customWidth="1"/>
    <col min="3865" max="3866" width="11.28515625" style="40" customWidth="1"/>
    <col min="3867" max="3867" width="11.85546875" style="40" customWidth="1"/>
    <col min="3868" max="3868" width="11.140625" style="40" customWidth="1"/>
    <col min="3869" max="3870" width="12.140625" style="40" customWidth="1"/>
    <col min="3871" max="3871" width="13" style="40" customWidth="1"/>
    <col min="3872" max="4117" width="11.5703125" style="40"/>
    <col min="4118" max="4118" width="5" style="40" customWidth="1"/>
    <col min="4119" max="4119" width="101.140625" style="40" customWidth="1"/>
    <col min="4120" max="4120" width="8.140625" style="40" customWidth="1"/>
    <col min="4121" max="4122" width="11.28515625" style="40" customWidth="1"/>
    <col min="4123" max="4123" width="11.85546875" style="40" customWidth="1"/>
    <col min="4124" max="4124" width="11.140625" style="40" customWidth="1"/>
    <col min="4125" max="4126" width="12.140625" style="40" customWidth="1"/>
    <col min="4127" max="4127" width="13" style="40" customWidth="1"/>
    <col min="4128" max="4373" width="11.5703125" style="40"/>
    <col min="4374" max="4374" width="5" style="40" customWidth="1"/>
    <col min="4375" max="4375" width="101.140625" style="40" customWidth="1"/>
    <col min="4376" max="4376" width="8.140625" style="40" customWidth="1"/>
    <col min="4377" max="4378" width="11.28515625" style="40" customWidth="1"/>
    <col min="4379" max="4379" width="11.85546875" style="40" customWidth="1"/>
    <col min="4380" max="4380" width="11.140625" style="40" customWidth="1"/>
    <col min="4381" max="4382" width="12.140625" style="40" customWidth="1"/>
    <col min="4383" max="4383" width="13" style="40" customWidth="1"/>
    <col min="4384" max="4629" width="11.5703125" style="40"/>
    <col min="4630" max="4630" width="5" style="40" customWidth="1"/>
    <col min="4631" max="4631" width="101.140625" style="40" customWidth="1"/>
    <col min="4632" max="4632" width="8.140625" style="40" customWidth="1"/>
    <col min="4633" max="4634" width="11.28515625" style="40" customWidth="1"/>
    <col min="4635" max="4635" width="11.85546875" style="40" customWidth="1"/>
    <col min="4636" max="4636" width="11.140625" style="40" customWidth="1"/>
    <col min="4637" max="4638" width="12.140625" style="40" customWidth="1"/>
    <col min="4639" max="4639" width="13" style="40" customWidth="1"/>
    <col min="4640" max="4885" width="11.5703125" style="40"/>
    <col min="4886" max="4886" width="5" style="40" customWidth="1"/>
    <col min="4887" max="4887" width="101.140625" style="40" customWidth="1"/>
    <col min="4888" max="4888" width="8.140625" style="40" customWidth="1"/>
    <col min="4889" max="4890" width="11.28515625" style="40" customWidth="1"/>
    <col min="4891" max="4891" width="11.85546875" style="40" customWidth="1"/>
    <col min="4892" max="4892" width="11.140625" style="40" customWidth="1"/>
    <col min="4893" max="4894" width="12.140625" style="40" customWidth="1"/>
    <col min="4895" max="4895" width="13" style="40" customWidth="1"/>
    <col min="4896" max="5141" width="11.5703125" style="40"/>
    <col min="5142" max="5142" width="5" style="40" customWidth="1"/>
    <col min="5143" max="5143" width="101.140625" style="40" customWidth="1"/>
    <col min="5144" max="5144" width="8.140625" style="40" customWidth="1"/>
    <col min="5145" max="5146" width="11.28515625" style="40" customWidth="1"/>
    <col min="5147" max="5147" width="11.85546875" style="40" customWidth="1"/>
    <col min="5148" max="5148" width="11.140625" style="40" customWidth="1"/>
    <col min="5149" max="5150" width="12.140625" style="40" customWidth="1"/>
    <col min="5151" max="5151" width="13" style="40" customWidth="1"/>
    <col min="5152" max="5397" width="11.5703125" style="40"/>
    <col min="5398" max="5398" width="5" style="40" customWidth="1"/>
    <col min="5399" max="5399" width="101.140625" style="40" customWidth="1"/>
    <col min="5400" max="5400" width="8.140625" style="40" customWidth="1"/>
    <col min="5401" max="5402" width="11.28515625" style="40" customWidth="1"/>
    <col min="5403" max="5403" width="11.85546875" style="40" customWidth="1"/>
    <col min="5404" max="5404" width="11.140625" style="40" customWidth="1"/>
    <col min="5405" max="5406" width="12.140625" style="40" customWidth="1"/>
    <col min="5407" max="5407" width="13" style="40" customWidth="1"/>
    <col min="5408" max="5653" width="11.5703125" style="40"/>
    <col min="5654" max="5654" width="5" style="40" customWidth="1"/>
    <col min="5655" max="5655" width="101.140625" style="40" customWidth="1"/>
    <col min="5656" max="5656" width="8.140625" style="40" customWidth="1"/>
    <col min="5657" max="5658" width="11.28515625" style="40" customWidth="1"/>
    <col min="5659" max="5659" width="11.85546875" style="40" customWidth="1"/>
    <col min="5660" max="5660" width="11.140625" style="40" customWidth="1"/>
    <col min="5661" max="5662" width="12.140625" style="40" customWidth="1"/>
    <col min="5663" max="5663" width="13" style="40" customWidth="1"/>
    <col min="5664" max="5909" width="11.5703125" style="40"/>
    <col min="5910" max="5910" width="5" style="40" customWidth="1"/>
    <col min="5911" max="5911" width="101.140625" style="40" customWidth="1"/>
    <col min="5912" max="5912" width="8.140625" style="40" customWidth="1"/>
    <col min="5913" max="5914" width="11.28515625" style="40" customWidth="1"/>
    <col min="5915" max="5915" width="11.85546875" style="40" customWidth="1"/>
    <col min="5916" max="5916" width="11.140625" style="40" customWidth="1"/>
    <col min="5917" max="5918" width="12.140625" style="40" customWidth="1"/>
    <col min="5919" max="5919" width="13" style="40" customWidth="1"/>
    <col min="5920" max="6165" width="11.5703125" style="40"/>
    <col min="6166" max="6166" width="5" style="40" customWidth="1"/>
    <col min="6167" max="6167" width="101.140625" style="40" customWidth="1"/>
    <col min="6168" max="6168" width="8.140625" style="40" customWidth="1"/>
    <col min="6169" max="6170" width="11.28515625" style="40" customWidth="1"/>
    <col min="6171" max="6171" width="11.85546875" style="40" customWidth="1"/>
    <col min="6172" max="6172" width="11.140625" style="40" customWidth="1"/>
    <col min="6173" max="6174" width="12.140625" style="40" customWidth="1"/>
    <col min="6175" max="6175" width="13" style="40" customWidth="1"/>
    <col min="6176" max="6421" width="11.5703125" style="40"/>
    <col min="6422" max="6422" width="5" style="40" customWidth="1"/>
    <col min="6423" max="6423" width="101.140625" style="40" customWidth="1"/>
    <col min="6424" max="6424" width="8.140625" style="40" customWidth="1"/>
    <col min="6425" max="6426" width="11.28515625" style="40" customWidth="1"/>
    <col min="6427" max="6427" width="11.85546875" style="40" customWidth="1"/>
    <col min="6428" max="6428" width="11.140625" style="40" customWidth="1"/>
    <col min="6429" max="6430" width="12.140625" style="40" customWidth="1"/>
    <col min="6431" max="6431" width="13" style="40" customWidth="1"/>
    <col min="6432" max="6677" width="11.5703125" style="40"/>
    <col min="6678" max="6678" width="5" style="40" customWidth="1"/>
    <col min="6679" max="6679" width="101.140625" style="40" customWidth="1"/>
    <col min="6680" max="6680" width="8.140625" style="40" customWidth="1"/>
    <col min="6681" max="6682" width="11.28515625" style="40" customWidth="1"/>
    <col min="6683" max="6683" width="11.85546875" style="40" customWidth="1"/>
    <col min="6684" max="6684" width="11.140625" style="40" customWidth="1"/>
    <col min="6685" max="6686" width="12.140625" style="40" customWidth="1"/>
    <col min="6687" max="6687" width="13" style="40" customWidth="1"/>
    <col min="6688" max="6933" width="11.5703125" style="40"/>
    <col min="6934" max="6934" width="5" style="40" customWidth="1"/>
    <col min="6935" max="6935" width="101.140625" style="40" customWidth="1"/>
    <col min="6936" max="6936" width="8.140625" style="40" customWidth="1"/>
    <col min="6937" max="6938" width="11.28515625" style="40" customWidth="1"/>
    <col min="6939" max="6939" width="11.85546875" style="40" customWidth="1"/>
    <col min="6940" max="6940" width="11.140625" style="40" customWidth="1"/>
    <col min="6941" max="6942" width="12.140625" style="40" customWidth="1"/>
    <col min="6943" max="6943" width="13" style="40" customWidth="1"/>
    <col min="6944" max="7189" width="11.5703125" style="40"/>
    <col min="7190" max="7190" width="5" style="40" customWidth="1"/>
    <col min="7191" max="7191" width="101.140625" style="40" customWidth="1"/>
    <col min="7192" max="7192" width="8.140625" style="40" customWidth="1"/>
    <col min="7193" max="7194" width="11.28515625" style="40" customWidth="1"/>
    <col min="7195" max="7195" width="11.85546875" style="40" customWidth="1"/>
    <col min="7196" max="7196" width="11.140625" style="40" customWidth="1"/>
    <col min="7197" max="7198" width="12.140625" style="40" customWidth="1"/>
    <col min="7199" max="7199" width="13" style="40" customWidth="1"/>
    <col min="7200" max="7445" width="11.5703125" style="40"/>
    <col min="7446" max="7446" width="5" style="40" customWidth="1"/>
    <col min="7447" max="7447" width="101.140625" style="40" customWidth="1"/>
    <col min="7448" max="7448" width="8.140625" style="40" customWidth="1"/>
    <col min="7449" max="7450" width="11.28515625" style="40" customWidth="1"/>
    <col min="7451" max="7451" width="11.85546875" style="40" customWidth="1"/>
    <col min="7452" max="7452" width="11.140625" style="40" customWidth="1"/>
    <col min="7453" max="7454" width="12.140625" style="40" customWidth="1"/>
    <col min="7455" max="7455" width="13" style="40" customWidth="1"/>
    <col min="7456" max="7701" width="11.5703125" style="40"/>
    <col min="7702" max="7702" width="5" style="40" customWidth="1"/>
    <col min="7703" max="7703" width="101.140625" style="40" customWidth="1"/>
    <col min="7704" max="7704" width="8.140625" style="40" customWidth="1"/>
    <col min="7705" max="7706" width="11.28515625" style="40" customWidth="1"/>
    <col min="7707" max="7707" width="11.85546875" style="40" customWidth="1"/>
    <col min="7708" max="7708" width="11.140625" style="40" customWidth="1"/>
    <col min="7709" max="7710" width="12.140625" style="40" customWidth="1"/>
    <col min="7711" max="7711" width="13" style="40" customWidth="1"/>
    <col min="7712" max="7957" width="11.5703125" style="40"/>
    <col min="7958" max="7958" width="5" style="40" customWidth="1"/>
    <col min="7959" max="7959" width="101.140625" style="40" customWidth="1"/>
    <col min="7960" max="7960" width="8.140625" style="40" customWidth="1"/>
    <col min="7961" max="7962" width="11.28515625" style="40" customWidth="1"/>
    <col min="7963" max="7963" width="11.85546875" style="40" customWidth="1"/>
    <col min="7964" max="7964" width="11.140625" style="40" customWidth="1"/>
    <col min="7965" max="7966" width="12.140625" style="40" customWidth="1"/>
    <col min="7967" max="7967" width="13" style="40" customWidth="1"/>
    <col min="7968" max="8213" width="11.5703125" style="40"/>
    <col min="8214" max="8214" width="5" style="40" customWidth="1"/>
    <col min="8215" max="8215" width="101.140625" style="40" customWidth="1"/>
    <col min="8216" max="8216" width="8.140625" style="40" customWidth="1"/>
    <col min="8217" max="8218" width="11.28515625" style="40" customWidth="1"/>
    <col min="8219" max="8219" width="11.85546875" style="40" customWidth="1"/>
    <col min="8220" max="8220" width="11.140625" style="40" customWidth="1"/>
    <col min="8221" max="8222" width="12.140625" style="40" customWidth="1"/>
    <col min="8223" max="8223" width="13" style="40" customWidth="1"/>
    <col min="8224" max="8469" width="11.5703125" style="40"/>
    <col min="8470" max="8470" width="5" style="40" customWidth="1"/>
    <col min="8471" max="8471" width="101.140625" style="40" customWidth="1"/>
    <col min="8472" max="8472" width="8.140625" style="40" customWidth="1"/>
    <col min="8473" max="8474" width="11.28515625" style="40" customWidth="1"/>
    <col min="8475" max="8475" width="11.85546875" style="40" customWidth="1"/>
    <col min="8476" max="8476" width="11.140625" style="40" customWidth="1"/>
    <col min="8477" max="8478" width="12.140625" style="40" customWidth="1"/>
    <col min="8479" max="8479" width="13" style="40" customWidth="1"/>
    <col min="8480" max="8725" width="11.5703125" style="40"/>
    <col min="8726" max="8726" width="5" style="40" customWidth="1"/>
    <col min="8727" max="8727" width="101.140625" style="40" customWidth="1"/>
    <col min="8728" max="8728" width="8.140625" style="40" customWidth="1"/>
    <col min="8729" max="8730" width="11.28515625" style="40" customWidth="1"/>
    <col min="8731" max="8731" width="11.85546875" style="40" customWidth="1"/>
    <col min="8732" max="8732" width="11.140625" style="40" customWidth="1"/>
    <col min="8733" max="8734" width="12.140625" style="40" customWidth="1"/>
    <col min="8735" max="8735" width="13" style="40" customWidth="1"/>
    <col min="8736" max="8981" width="11.5703125" style="40"/>
    <col min="8982" max="8982" width="5" style="40" customWidth="1"/>
    <col min="8983" max="8983" width="101.140625" style="40" customWidth="1"/>
    <col min="8984" max="8984" width="8.140625" style="40" customWidth="1"/>
    <col min="8985" max="8986" width="11.28515625" style="40" customWidth="1"/>
    <col min="8987" max="8987" width="11.85546875" style="40" customWidth="1"/>
    <col min="8988" max="8988" width="11.140625" style="40" customWidth="1"/>
    <col min="8989" max="8990" width="12.140625" style="40" customWidth="1"/>
    <col min="8991" max="8991" width="13" style="40" customWidth="1"/>
    <col min="8992" max="9237" width="11.5703125" style="40"/>
    <col min="9238" max="9238" width="5" style="40" customWidth="1"/>
    <col min="9239" max="9239" width="101.140625" style="40" customWidth="1"/>
    <col min="9240" max="9240" width="8.140625" style="40" customWidth="1"/>
    <col min="9241" max="9242" width="11.28515625" style="40" customWidth="1"/>
    <col min="9243" max="9243" width="11.85546875" style="40" customWidth="1"/>
    <col min="9244" max="9244" width="11.140625" style="40" customWidth="1"/>
    <col min="9245" max="9246" width="12.140625" style="40" customWidth="1"/>
    <col min="9247" max="9247" width="13" style="40" customWidth="1"/>
    <col min="9248" max="9493" width="11.5703125" style="40"/>
    <col min="9494" max="9494" width="5" style="40" customWidth="1"/>
    <col min="9495" max="9495" width="101.140625" style="40" customWidth="1"/>
    <col min="9496" max="9496" width="8.140625" style="40" customWidth="1"/>
    <col min="9497" max="9498" width="11.28515625" style="40" customWidth="1"/>
    <col min="9499" max="9499" width="11.85546875" style="40" customWidth="1"/>
    <col min="9500" max="9500" width="11.140625" style="40" customWidth="1"/>
    <col min="9501" max="9502" width="12.140625" style="40" customWidth="1"/>
    <col min="9503" max="9503" width="13" style="40" customWidth="1"/>
    <col min="9504" max="9749" width="11.5703125" style="40"/>
    <col min="9750" max="9750" width="5" style="40" customWidth="1"/>
    <col min="9751" max="9751" width="101.140625" style="40" customWidth="1"/>
    <col min="9752" max="9752" width="8.140625" style="40" customWidth="1"/>
    <col min="9753" max="9754" width="11.28515625" style="40" customWidth="1"/>
    <col min="9755" max="9755" width="11.85546875" style="40" customWidth="1"/>
    <col min="9756" max="9756" width="11.140625" style="40" customWidth="1"/>
    <col min="9757" max="9758" width="12.140625" style="40" customWidth="1"/>
    <col min="9759" max="9759" width="13" style="40" customWidth="1"/>
    <col min="9760" max="10005" width="11.5703125" style="40"/>
    <col min="10006" max="10006" width="5" style="40" customWidth="1"/>
    <col min="10007" max="10007" width="101.140625" style="40" customWidth="1"/>
    <col min="10008" max="10008" width="8.140625" style="40" customWidth="1"/>
    <col min="10009" max="10010" width="11.28515625" style="40" customWidth="1"/>
    <col min="10011" max="10011" width="11.85546875" style="40" customWidth="1"/>
    <col min="10012" max="10012" width="11.140625" style="40" customWidth="1"/>
    <col min="10013" max="10014" width="12.140625" style="40" customWidth="1"/>
    <col min="10015" max="10015" width="13" style="40" customWidth="1"/>
    <col min="10016" max="10261" width="11.5703125" style="40"/>
    <col min="10262" max="10262" width="5" style="40" customWidth="1"/>
    <col min="10263" max="10263" width="101.140625" style="40" customWidth="1"/>
    <col min="10264" max="10264" width="8.140625" style="40" customWidth="1"/>
    <col min="10265" max="10266" width="11.28515625" style="40" customWidth="1"/>
    <col min="10267" max="10267" width="11.85546875" style="40" customWidth="1"/>
    <col min="10268" max="10268" width="11.140625" style="40" customWidth="1"/>
    <col min="10269" max="10270" width="12.140625" style="40" customWidth="1"/>
    <col min="10271" max="10271" width="13" style="40" customWidth="1"/>
    <col min="10272" max="10517" width="11.5703125" style="40"/>
    <col min="10518" max="10518" width="5" style="40" customWidth="1"/>
    <col min="10519" max="10519" width="101.140625" style="40" customWidth="1"/>
    <col min="10520" max="10520" width="8.140625" style="40" customWidth="1"/>
    <col min="10521" max="10522" width="11.28515625" style="40" customWidth="1"/>
    <col min="10523" max="10523" width="11.85546875" style="40" customWidth="1"/>
    <col min="10524" max="10524" width="11.140625" style="40" customWidth="1"/>
    <col min="10525" max="10526" width="12.140625" style="40" customWidth="1"/>
    <col min="10527" max="10527" width="13" style="40" customWidth="1"/>
    <col min="10528" max="10773" width="11.5703125" style="40"/>
    <col min="10774" max="10774" width="5" style="40" customWidth="1"/>
    <col min="10775" max="10775" width="101.140625" style="40" customWidth="1"/>
    <col min="10776" max="10776" width="8.140625" style="40" customWidth="1"/>
    <col min="10777" max="10778" width="11.28515625" style="40" customWidth="1"/>
    <col min="10779" max="10779" width="11.85546875" style="40" customWidth="1"/>
    <col min="10780" max="10780" width="11.140625" style="40" customWidth="1"/>
    <col min="10781" max="10782" width="12.140625" style="40" customWidth="1"/>
    <col min="10783" max="10783" width="13" style="40" customWidth="1"/>
    <col min="10784" max="11029" width="11.5703125" style="40"/>
    <col min="11030" max="11030" width="5" style="40" customWidth="1"/>
    <col min="11031" max="11031" width="101.140625" style="40" customWidth="1"/>
    <col min="11032" max="11032" width="8.140625" style="40" customWidth="1"/>
    <col min="11033" max="11034" width="11.28515625" style="40" customWidth="1"/>
    <col min="11035" max="11035" width="11.85546875" style="40" customWidth="1"/>
    <col min="11036" max="11036" width="11.140625" style="40" customWidth="1"/>
    <col min="11037" max="11038" width="12.140625" style="40" customWidth="1"/>
    <col min="11039" max="11039" width="13" style="40" customWidth="1"/>
    <col min="11040" max="11285" width="11.5703125" style="40"/>
    <col min="11286" max="11286" width="5" style="40" customWidth="1"/>
    <col min="11287" max="11287" width="101.140625" style="40" customWidth="1"/>
    <col min="11288" max="11288" width="8.140625" style="40" customWidth="1"/>
    <col min="11289" max="11290" width="11.28515625" style="40" customWidth="1"/>
    <col min="11291" max="11291" width="11.85546875" style="40" customWidth="1"/>
    <col min="11292" max="11292" width="11.140625" style="40" customWidth="1"/>
    <col min="11293" max="11294" width="12.140625" style="40" customWidth="1"/>
    <col min="11295" max="11295" width="13" style="40" customWidth="1"/>
    <col min="11296" max="11541" width="11.5703125" style="40"/>
    <col min="11542" max="11542" width="5" style="40" customWidth="1"/>
    <col min="11543" max="11543" width="101.140625" style="40" customWidth="1"/>
    <col min="11544" max="11544" width="8.140625" style="40" customWidth="1"/>
    <col min="11545" max="11546" width="11.28515625" style="40" customWidth="1"/>
    <col min="11547" max="11547" width="11.85546875" style="40" customWidth="1"/>
    <col min="11548" max="11548" width="11.140625" style="40" customWidth="1"/>
    <col min="11549" max="11550" width="12.140625" style="40" customWidth="1"/>
    <col min="11551" max="11551" width="13" style="40" customWidth="1"/>
    <col min="11552" max="11797" width="11.5703125" style="40"/>
    <col min="11798" max="11798" width="5" style="40" customWidth="1"/>
    <col min="11799" max="11799" width="101.140625" style="40" customWidth="1"/>
    <col min="11800" max="11800" width="8.140625" style="40" customWidth="1"/>
    <col min="11801" max="11802" width="11.28515625" style="40" customWidth="1"/>
    <col min="11803" max="11803" width="11.85546875" style="40" customWidth="1"/>
    <col min="11804" max="11804" width="11.140625" style="40" customWidth="1"/>
    <col min="11805" max="11806" width="12.140625" style="40" customWidth="1"/>
    <col min="11807" max="11807" width="13" style="40" customWidth="1"/>
    <col min="11808" max="12053" width="11.5703125" style="40"/>
    <col min="12054" max="12054" width="5" style="40" customWidth="1"/>
    <col min="12055" max="12055" width="101.140625" style="40" customWidth="1"/>
    <col min="12056" max="12056" width="8.140625" style="40" customWidth="1"/>
    <col min="12057" max="12058" width="11.28515625" style="40" customWidth="1"/>
    <col min="12059" max="12059" width="11.85546875" style="40" customWidth="1"/>
    <col min="12060" max="12060" width="11.140625" style="40" customWidth="1"/>
    <col min="12061" max="12062" width="12.140625" style="40" customWidth="1"/>
    <col min="12063" max="12063" width="13" style="40" customWidth="1"/>
    <col min="12064" max="12309" width="11.5703125" style="40"/>
    <col min="12310" max="12310" width="5" style="40" customWidth="1"/>
    <col min="12311" max="12311" width="101.140625" style="40" customWidth="1"/>
    <col min="12312" max="12312" width="8.140625" style="40" customWidth="1"/>
    <col min="12313" max="12314" width="11.28515625" style="40" customWidth="1"/>
    <col min="12315" max="12315" width="11.85546875" style="40" customWidth="1"/>
    <col min="12316" max="12316" width="11.140625" style="40" customWidth="1"/>
    <col min="12317" max="12318" width="12.140625" style="40" customWidth="1"/>
    <col min="12319" max="12319" width="13" style="40" customWidth="1"/>
    <col min="12320" max="12565" width="11.5703125" style="40"/>
    <col min="12566" max="12566" width="5" style="40" customWidth="1"/>
    <col min="12567" max="12567" width="101.140625" style="40" customWidth="1"/>
    <col min="12568" max="12568" width="8.140625" style="40" customWidth="1"/>
    <col min="12569" max="12570" width="11.28515625" style="40" customWidth="1"/>
    <col min="12571" max="12571" width="11.85546875" style="40" customWidth="1"/>
    <col min="12572" max="12572" width="11.140625" style="40" customWidth="1"/>
    <col min="12573" max="12574" width="12.140625" style="40" customWidth="1"/>
    <col min="12575" max="12575" width="13" style="40" customWidth="1"/>
    <col min="12576" max="12821" width="11.5703125" style="40"/>
    <col min="12822" max="12822" width="5" style="40" customWidth="1"/>
    <col min="12823" max="12823" width="101.140625" style="40" customWidth="1"/>
    <col min="12824" max="12824" width="8.140625" style="40" customWidth="1"/>
    <col min="12825" max="12826" width="11.28515625" style="40" customWidth="1"/>
    <col min="12827" max="12827" width="11.85546875" style="40" customWidth="1"/>
    <col min="12828" max="12828" width="11.140625" style="40" customWidth="1"/>
    <col min="12829" max="12830" width="12.140625" style="40" customWidth="1"/>
    <col min="12831" max="12831" width="13" style="40" customWidth="1"/>
    <col min="12832" max="13077" width="11.5703125" style="40"/>
    <col min="13078" max="13078" width="5" style="40" customWidth="1"/>
    <col min="13079" max="13079" width="101.140625" style="40" customWidth="1"/>
    <col min="13080" max="13080" width="8.140625" style="40" customWidth="1"/>
    <col min="13081" max="13082" width="11.28515625" style="40" customWidth="1"/>
    <col min="13083" max="13083" width="11.85546875" style="40" customWidth="1"/>
    <col min="13084" max="13084" width="11.140625" style="40" customWidth="1"/>
    <col min="13085" max="13086" width="12.140625" style="40" customWidth="1"/>
    <col min="13087" max="13087" width="13" style="40" customWidth="1"/>
    <col min="13088" max="13333" width="11.5703125" style="40"/>
    <col min="13334" max="13334" width="5" style="40" customWidth="1"/>
    <col min="13335" max="13335" width="101.140625" style="40" customWidth="1"/>
    <col min="13336" max="13336" width="8.140625" style="40" customWidth="1"/>
    <col min="13337" max="13338" width="11.28515625" style="40" customWidth="1"/>
    <col min="13339" max="13339" width="11.85546875" style="40" customWidth="1"/>
    <col min="13340" max="13340" width="11.140625" style="40" customWidth="1"/>
    <col min="13341" max="13342" width="12.140625" style="40" customWidth="1"/>
    <col min="13343" max="13343" width="13" style="40" customWidth="1"/>
    <col min="13344" max="13589" width="11.5703125" style="40"/>
    <col min="13590" max="13590" width="5" style="40" customWidth="1"/>
    <col min="13591" max="13591" width="101.140625" style="40" customWidth="1"/>
    <col min="13592" max="13592" width="8.140625" style="40" customWidth="1"/>
    <col min="13593" max="13594" width="11.28515625" style="40" customWidth="1"/>
    <col min="13595" max="13595" width="11.85546875" style="40" customWidth="1"/>
    <col min="13596" max="13596" width="11.140625" style="40" customWidth="1"/>
    <col min="13597" max="13598" width="12.140625" style="40" customWidth="1"/>
    <col min="13599" max="13599" width="13" style="40" customWidth="1"/>
    <col min="13600" max="13845" width="11.5703125" style="40"/>
    <col min="13846" max="13846" width="5" style="40" customWidth="1"/>
    <col min="13847" max="13847" width="101.140625" style="40" customWidth="1"/>
    <col min="13848" max="13848" width="8.140625" style="40" customWidth="1"/>
    <col min="13849" max="13850" width="11.28515625" style="40" customWidth="1"/>
    <col min="13851" max="13851" width="11.85546875" style="40" customWidth="1"/>
    <col min="13852" max="13852" width="11.140625" style="40" customWidth="1"/>
    <col min="13853" max="13854" width="12.140625" style="40" customWidth="1"/>
    <col min="13855" max="13855" width="13" style="40" customWidth="1"/>
    <col min="13856" max="14101" width="11.5703125" style="40"/>
    <col min="14102" max="14102" width="5" style="40" customWidth="1"/>
    <col min="14103" max="14103" width="101.140625" style="40" customWidth="1"/>
    <col min="14104" max="14104" width="8.140625" style="40" customWidth="1"/>
    <col min="14105" max="14106" width="11.28515625" style="40" customWidth="1"/>
    <col min="14107" max="14107" width="11.85546875" style="40" customWidth="1"/>
    <col min="14108" max="14108" width="11.140625" style="40" customWidth="1"/>
    <col min="14109" max="14110" width="12.140625" style="40" customWidth="1"/>
    <col min="14111" max="14111" width="13" style="40" customWidth="1"/>
    <col min="14112" max="14357" width="11.5703125" style="40"/>
    <col min="14358" max="14358" width="5" style="40" customWidth="1"/>
    <col min="14359" max="14359" width="101.140625" style="40" customWidth="1"/>
    <col min="14360" max="14360" width="8.140625" style="40" customWidth="1"/>
    <col min="14361" max="14362" width="11.28515625" style="40" customWidth="1"/>
    <col min="14363" max="14363" width="11.85546875" style="40" customWidth="1"/>
    <col min="14364" max="14364" width="11.140625" style="40" customWidth="1"/>
    <col min="14365" max="14366" width="12.140625" style="40" customWidth="1"/>
    <col min="14367" max="14367" width="13" style="40" customWidth="1"/>
    <col min="14368" max="14613" width="11.5703125" style="40"/>
    <col min="14614" max="14614" width="5" style="40" customWidth="1"/>
    <col min="14615" max="14615" width="101.140625" style="40" customWidth="1"/>
    <col min="14616" max="14616" width="8.140625" style="40" customWidth="1"/>
    <col min="14617" max="14618" width="11.28515625" style="40" customWidth="1"/>
    <col min="14619" max="14619" width="11.85546875" style="40" customWidth="1"/>
    <col min="14620" max="14620" width="11.140625" style="40" customWidth="1"/>
    <col min="14621" max="14622" width="12.140625" style="40" customWidth="1"/>
    <col min="14623" max="14623" width="13" style="40" customWidth="1"/>
    <col min="14624" max="14869" width="11.5703125" style="40"/>
    <col min="14870" max="14870" width="5" style="40" customWidth="1"/>
    <col min="14871" max="14871" width="101.140625" style="40" customWidth="1"/>
    <col min="14872" max="14872" width="8.140625" style="40" customWidth="1"/>
    <col min="14873" max="14874" width="11.28515625" style="40" customWidth="1"/>
    <col min="14875" max="14875" width="11.85546875" style="40" customWidth="1"/>
    <col min="14876" max="14876" width="11.140625" style="40" customWidth="1"/>
    <col min="14877" max="14878" width="12.140625" style="40" customWidth="1"/>
    <col min="14879" max="14879" width="13" style="40" customWidth="1"/>
    <col min="14880" max="15125" width="11.5703125" style="40"/>
    <col min="15126" max="15126" width="5" style="40" customWidth="1"/>
    <col min="15127" max="15127" width="101.140625" style="40" customWidth="1"/>
    <col min="15128" max="15128" width="8.140625" style="40" customWidth="1"/>
    <col min="15129" max="15130" width="11.28515625" style="40" customWidth="1"/>
    <col min="15131" max="15131" width="11.85546875" style="40" customWidth="1"/>
    <col min="15132" max="15132" width="11.140625" style="40" customWidth="1"/>
    <col min="15133" max="15134" width="12.140625" style="40" customWidth="1"/>
    <col min="15135" max="15135" width="13" style="40" customWidth="1"/>
    <col min="15136" max="15381" width="11.5703125" style="40"/>
    <col min="15382" max="15382" width="5" style="40" customWidth="1"/>
    <col min="15383" max="15383" width="101.140625" style="40" customWidth="1"/>
    <col min="15384" max="15384" width="8.140625" style="40" customWidth="1"/>
    <col min="15385" max="15386" width="11.28515625" style="40" customWidth="1"/>
    <col min="15387" max="15387" width="11.85546875" style="40" customWidth="1"/>
    <col min="15388" max="15388" width="11.140625" style="40" customWidth="1"/>
    <col min="15389" max="15390" width="12.140625" style="40" customWidth="1"/>
    <col min="15391" max="15391" width="13" style="40" customWidth="1"/>
    <col min="15392" max="15637" width="11.5703125" style="40"/>
    <col min="15638" max="15638" width="5" style="40" customWidth="1"/>
    <col min="15639" max="15639" width="101.140625" style="40" customWidth="1"/>
    <col min="15640" max="15640" width="8.140625" style="40" customWidth="1"/>
    <col min="15641" max="15642" width="11.28515625" style="40" customWidth="1"/>
    <col min="15643" max="15643" width="11.85546875" style="40" customWidth="1"/>
    <col min="15644" max="15644" width="11.140625" style="40" customWidth="1"/>
    <col min="15645" max="15646" width="12.140625" style="40" customWidth="1"/>
    <col min="15647" max="15647" width="13" style="40" customWidth="1"/>
    <col min="15648" max="15893" width="11.5703125" style="40"/>
    <col min="15894" max="15894" width="5" style="40" customWidth="1"/>
    <col min="15895" max="15895" width="101.140625" style="40" customWidth="1"/>
    <col min="15896" max="15896" width="8.140625" style="40" customWidth="1"/>
    <col min="15897" max="15898" width="11.28515625" style="40" customWidth="1"/>
    <col min="15899" max="15899" width="11.85546875" style="40" customWidth="1"/>
    <col min="15900" max="15900" width="11.140625" style="40" customWidth="1"/>
    <col min="15901" max="15902" width="12.140625" style="40" customWidth="1"/>
    <col min="15903" max="15903" width="13" style="40" customWidth="1"/>
    <col min="15904" max="16149" width="11.5703125" style="40"/>
    <col min="16150" max="16150" width="5" style="40" customWidth="1"/>
    <col min="16151" max="16151" width="101.140625" style="40" customWidth="1"/>
    <col min="16152" max="16152" width="8.140625" style="40" customWidth="1"/>
    <col min="16153" max="16154" width="11.28515625" style="40" customWidth="1"/>
    <col min="16155" max="16155" width="11.85546875" style="40" customWidth="1"/>
    <col min="16156" max="16156" width="11.140625" style="40" customWidth="1"/>
    <col min="16157" max="16158" width="12.140625" style="40" customWidth="1"/>
    <col min="16159" max="16159" width="13" style="40" customWidth="1"/>
    <col min="16160" max="16384" width="11.5703125" style="40"/>
  </cols>
  <sheetData>
    <row r="1" spans="1:34" ht="18.75" x14ac:dyDescent="0.25">
      <c r="A1" s="56" t="s">
        <v>135</v>
      </c>
    </row>
    <row r="2" spans="1:34" ht="18" x14ac:dyDescent="0.25">
      <c r="A2" s="57"/>
    </row>
    <row r="3" spans="1:34" ht="18.75" x14ac:dyDescent="0.25">
      <c r="A3" s="56" t="s">
        <v>136</v>
      </c>
    </row>
    <row r="4" spans="1:34" ht="18" x14ac:dyDescent="0.25">
      <c r="A4" s="57"/>
    </row>
    <row r="5" spans="1:34" ht="18.75" x14ac:dyDescent="0.25">
      <c r="A5" s="56" t="s">
        <v>159</v>
      </c>
    </row>
    <row r="7" spans="1:34" s="6" customFormat="1" ht="21.75" customHeight="1" x14ac:dyDescent="0.25">
      <c r="A7" s="1"/>
      <c r="B7" s="2"/>
      <c r="C7" s="2"/>
      <c r="D7" s="3"/>
      <c r="E7" s="4"/>
      <c r="F7" s="4"/>
      <c r="G7" s="4"/>
      <c r="H7" s="4"/>
      <c r="I7" s="4"/>
      <c r="J7" s="4"/>
      <c r="K7" s="4"/>
      <c r="L7" s="4"/>
      <c r="M7" s="4"/>
      <c r="N7" s="4"/>
      <c r="O7" s="4"/>
      <c r="P7" s="4"/>
      <c r="Q7" s="4"/>
      <c r="R7" s="4"/>
      <c r="S7" s="4"/>
      <c r="T7" s="4"/>
      <c r="U7" s="4"/>
      <c r="V7" s="4"/>
      <c r="W7" s="4"/>
      <c r="X7" s="4"/>
      <c r="Y7" s="4"/>
      <c r="Z7" s="4"/>
      <c r="AA7" s="5"/>
      <c r="AB7" s="4"/>
      <c r="AH7" s="7"/>
    </row>
    <row r="8" spans="1:34" s="6" customFormat="1" ht="36" customHeight="1" x14ac:dyDescent="0.25">
      <c r="A8" s="247" t="s">
        <v>137</v>
      </c>
      <c r="B8" s="247"/>
      <c r="C8" s="247"/>
      <c r="D8" s="247"/>
      <c r="E8" s="247"/>
      <c r="F8" s="247"/>
      <c r="G8" s="247"/>
      <c r="H8" s="247"/>
      <c r="I8" s="247"/>
      <c r="J8" s="247"/>
      <c r="K8" s="247"/>
      <c r="L8" s="247"/>
      <c r="M8" s="247"/>
      <c r="N8" s="247"/>
      <c r="O8" s="247"/>
      <c r="P8" s="247"/>
      <c r="Q8" s="247"/>
      <c r="R8" s="247"/>
      <c r="S8" s="247"/>
      <c r="T8" s="247"/>
      <c r="U8" s="247"/>
      <c r="V8" s="247"/>
      <c r="W8" s="247"/>
      <c r="X8" s="247"/>
      <c r="Y8" s="247"/>
      <c r="Z8" s="247"/>
      <c r="AA8" s="247"/>
      <c r="AB8" s="247"/>
      <c r="AC8" s="247"/>
      <c r="AD8" s="247"/>
      <c r="AE8" s="247"/>
      <c r="AF8" s="247"/>
      <c r="AG8" s="247"/>
      <c r="AH8" s="7"/>
    </row>
    <row r="9" spans="1:34" s="9" customFormat="1" ht="27.75" customHeight="1" x14ac:dyDescent="0.2">
      <c r="A9" s="248" t="s">
        <v>138</v>
      </c>
      <c r="B9" s="248"/>
      <c r="C9" s="248"/>
      <c r="D9" s="248"/>
      <c r="E9" s="248"/>
      <c r="F9" s="248"/>
      <c r="G9" s="248"/>
      <c r="H9" s="248"/>
      <c r="I9" s="248"/>
      <c r="J9" s="248"/>
      <c r="K9" s="248"/>
      <c r="L9" s="248"/>
      <c r="M9" s="248"/>
      <c r="N9" s="248"/>
      <c r="O9" s="248"/>
      <c r="P9" s="248"/>
      <c r="Q9" s="248"/>
      <c r="R9" s="248"/>
      <c r="S9" s="248"/>
      <c r="T9" s="248"/>
      <c r="U9" s="248"/>
      <c r="V9" s="248"/>
      <c r="W9" s="248"/>
      <c r="X9" s="248"/>
      <c r="Y9" s="248"/>
      <c r="Z9" s="248"/>
      <c r="AA9" s="248"/>
      <c r="AB9" s="248"/>
      <c r="AC9" s="248"/>
      <c r="AD9" s="248"/>
      <c r="AE9" s="248"/>
      <c r="AF9" s="248"/>
      <c r="AG9" s="248"/>
      <c r="AH9" s="8"/>
    </row>
    <row r="10" spans="1:34" s="9" customFormat="1" ht="72.75" customHeight="1" x14ac:dyDescent="0.2">
      <c r="A10" s="248" t="s">
        <v>160</v>
      </c>
      <c r="B10" s="248"/>
      <c r="C10" s="248"/>
      <c r="D10" s="248"/>
      <c r="E10" s="248"/>
      <c r="F10" s="248"/>
      <c r="G10" s="248"/>
      <c r="H10" s="248"/>
      <c r="I10" s="248"/>
      <c r="J10" s="248"/>
      <c r="K10" s="248"/>
      <c r="L10" s="248"/>
      <c r="M10" s="248"/>
      <c r="N10" s="248"/>
      <c r="O10" s="248"/>
      <c r="P10" s="248"/>
      <c r="Q10" s="248"/>
      <c r="R10" s="248"/>
      <c r="S10" s="248"/>
      <c r="T10" s="248"/>
      <c r="U10" s="248"/>
      <c r="V10" s="248"/>
      <c r="W10" s="248"/>
      <c r="X10" s="248"/>
      <c r="Y10" s="248"/>
      <c r="Z10" s="248"/>
      <c r="AA10" s="248"/>
      <c r="AB10" s="248"/>
      <c r="AC10" s="248"/>
      <c r="AD10" s="248"/>
      <c r="AE10" s="248"/>
      <c r="AF10" s="248"/>
      <c r="AG10" s="248"/>
      <c r="AH10" s="8"/>
    </row>
    <row r="11" spans="1:34" s="9" customFormat="1" ht="47.25" customHeight="1" x14ac:dyDescent="0.2">
      <c r="A11" s="55"/>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8"/>
    </row>
    <row r="12" spans="1:34" s="18" customFormat="1" ht="27.75" customHeight="1" x14ac:dyDescent="0.2">
      <c r="A12" s="10"/>
      <c r="B12" s="230" t="s">
        <v>139</v>
      </c>
      <c r="C12" s="11"/>
      <c r="D12" s="12"/>
      <c r="E12" s="13"/>
      <c r="F12" s="13"/>
      <c r="G12" s="13"/>
      <c r="H12" s="13"/>
      <c r="I12" s="13"/>
      <c r="J12" s="13"/>
      <c r="K12" s="13"/>
      <c r="L12" s="13"/>
      <c r="M12" s="13"/>
      <c r="N12" s="13"/>
      <c r="O12" s="13"/>
      <c r="P12" s="13"/>
      <c r="Q12" s="13"/>
      <c r="R12" s="13"/>
      <c r="S12" s="13"/>
      <c r="T12" s="13"/>
      <c r="U12" s="13"/>
      <c r="V12" s="13"/>
      <c r="W12" s="13"/>
      <c r="X12" s="13"/>
      <c r="Y12" s="13"/>
      <c r="Z12" s="14"/>
      <c r="AA12" s="14"/>
      <c r="AB12" s="13"/>
      <c r="AC12" s="13"/>
      <c r="AD12" s="15"/>
      <c r="AE12" s="16"/>
      <c r="AF12" s="16"/>
      <c r="AG12" s="15"/>
      <c r="AH12" s="17"/>
    </row>
    <row r="13" spans="1:34" s="18" customFormat="1" ht="103.5" customHeight="1" x14ac:dyDescent="0.2">
      <c r="A13" s="9"/>
      <c r="B13" s="19"/>
      <c r="C13" s="12"/>
      <c r="D13" s="12"/>
      <c r="E13" s="13"/>
      <c r="F13" s="13"/>
      <c r="G13" s="13"/>
      <c r="H13" s="13"/>
      <c r="I13" s="13"/>
      <c r="J13" s="13"/>
      <c r="K13" s="13"/>
      <c r="L13" s="13"/>
      <c r="M13" s="13"/>
      <c r="N13" s="13"/>
      <c r="O13" s="13"/>
      <c r="P13" s="13"/>
      <c r="Q13" s="13"/>
      <c r="R13" s="13"/>
      <c r="S13" s="13"/>
      <c r="T13" s="13"/>
      <c r="U13" s="13"/>
      <c r="V13" s="13"/>
      <c r="W13" s="13"/>
      <c r="X13" s="13"/>
      <c r="Y13" s="13"/>
      <c r="Z13" s="286" t="s">
        <v>199</v>
      </c>
      <c r="AA13" s="286"/>
      <c r="AB13" s="286"/>
      <c r="AC13" s="286"/>
      <c r="AD13" s="286"/>
      <c r="AE13" s="286"/>
      <c r="AF13" s="286"/>
      <c r="AG13" s="286"/>
      <c r="AH13" s="17"/>
    </row>
    <row r="14" spans="1:34" s="18" customFormat="1" ht="26.25" customHeight="1" thickBot="1" x14ac:dyDescent="0.25">
      <c r="A14" s="9"/>
      <c r="B14" s="19"/>
      <c r="C14" s="12"/>
      <c r="D14" s="12"/>
      <c r="E14" s="13"/>
      <c r="F14" s="13"/>
      <c r="G14" s="13"/>
      <c r="H14" s="13"/>
      <c r="I14" s="13"/>
      <c r="J14" s="13"/>
      <c r="K14" s="13"/>
      <c r="L14" s="13"/>
      <c r="M14" s="13"/>
      <c r="N14" s="13"/>
      <c r="O14" s="13"/>
      <c r="P14" s="13"/>
      <c r="Q14" s="13"/>
      <c r="R14" s="13"/>
      <c r="S14" s="13"/>
      <c r="T14" s="13"/>
      <c r="U14" s="13"/>
      <c r="V14" s="13"/>
      <c r="W14" s="13"/>
      <c r="X14" s="13"/>
      <c r="Y14" s="13"/>
      <c r="Z14" s="14"/>
      <c r="AA14" s="84"/>
      <c r="AB14" s="84"/>
      <c r="AC14" s="84"/>
      <c r="AD14" s="84"/>
      <c r="AE14" s="84"/>
      <c r="AF14" s="84"/>
      <c r="AG14" s="120" t="s">
        <v>161</v>
      </c>
      <c r="AH14" s="17"/>
    </row>
    <row r="15" spans="1:34" s="18" customFormat="1" ht="51" customHeight="1" x14ac:dyDescent="0.2">
      <c r="A15" s="280" t="s">
        <v>0</v>
      </c>
      <c r="B15" s="282" t="s">
        <v>1</v>
      </c>
      <c r="C15" s="284" t="s">
        <v>2</v>
      </c>
      <c r="D15" s="282" t="s">
        <v>3</v>
      </c>
      <c r="E15" s="284" t="s">
        <v>4</v>
      </c>
      <c r="F15" s="266" t="s">
        <v>5</v>
      </c>
      <c r="G15" s="260" t="s">
        <v>6</v>
      </c>
      <c r="H15" s="260" t="s">
        <v>7</v>
      </c>
      <c r="I15" s="274" t="s">
        <v>8</v>
      </c>
      <c r="J15" s="266" t="s">
        <v>9</v>
      </c>
      <c r="K15" s="260" t="s">
        <v>10</v>
      </c>
      <c r="L15" s="260" t="s">
        <v>11</v>
      </c>
      <c r="M15" s="274" t="s">
        <v>12</v>
      </c>
      <c r="N15" s="264" t="s">
        <v>13</v>
      </c>
      <c r="O15" s="266" t="s">
        <v>14</v>
      </c>
      <c r="P15" s="260" t="s">
        <v>15</v>
      </c>
      <c r="Q15" s="260" t="s">
        <v>16</v>
      </c>
      <c r="R15" s="260" t="s">
        <v>17</v>
      </c>
      <c r="S15" s="260" t="s">
        <v>18</v>
      </c>
      <c r="T15" s="274" t="s">
        <v>19</v>
      </c>
      <c r="U15" s="266" t="s">
        <v>20</v>
      </c>
      <c r="V15" s="260" t="s">
        <v>21</v>
      </c>
      <c r="W15" s="260" t="s">
        <v>22</v>
      </c>
      <c r="X15" s="262" t="s">
        <v>23</v>
      </c>
      <c r="Y15" s="276" t="s">
        <v>24</v>
      </c>
      <c r="Z15" s="278" t="s">
        <v>25</v>
      </c>
      <c r="AA15" s="255" t="s">
        <v>26</v>
      </c>
      <c r="AB15" s="256"/>
      <c r="AC15" s="257"/>
      <c r="AD15" s="255" t="s">
        <v>27</v>
      </c>
      <c r="AE15" s="256"/>
      <c r="AF15" s="257"/>
      <c r="AG15" s="258" t="s">
        <v>28</v>
      </c>
      <c r="AH15" s="17"/>
    </row>
    <row r="16" spans="1:34" s="18" customFormat="1" ht="40.5" customHeight="1" x14ac:dyDescent="0.2">
      <c r="A16" s="281"/>
      <c r="B16" s="283"/>
      <c r="C16" s="285"/>
      <c r="D16" s="283"/>
      <c r="E16" s="285"/>
      <c r="F16" s="267"/>
      <c r="G16" s="261"/>
      <c r="H16" s="261"/>
      <c r="I16" s="275"/>
      <c r="J16" s="267"/>
      <c r="K16" s="261"/>
      <c r="L16" s="261"/>
      <c r="M16" s="275"/>
      <c r="N16" s="265"/>
      <c r="O16" s="267"/>
      <c r="P16" s="261"/>
      <c r="Q16" s="261"/>
      <c r="R16" s="261"/>
      <c r="S16" s="261"/>
      <c r="T16" s="275"/>
      <c r="U16" s="267"/>
      <c r="V16" s="261"/>
      <c r="W16" s="261"/>
      <c r="X16" s="263"/>
      <c r="Y16" s="277"/>
      <c r="Z16" s="279"/>
      <c r="AA16" s="117" t="s">
        <v>29</v>
      </c>
      <c r="AB16" s="118" t="s">
        <v>30</v>
      </c>
      <c r="AC16" s="119" t="s">
        <v>31</v>
      </c>
      <c r="AD16" s="117" t="s">
        <v>29</v>
      </c>
      <c r="AE16" s="118" t="s">
        <v>30</v>
      </c>
      <c r="AF16" s="119" t="s">
        <v>31</v>
      </c>
      <c r="AG16" s="259"/>
      <c r="AH16" s="17"/>
    </row>
    <row r="17" spans="1:36" s="18" customFormat="1" ht="26.25" customHeight="1" x14ac:dyDescent="0.2">
      <c r="A17" s="214">
        <v>1</v>
      </c>
      <c r="B17" s="215">
        <v>2</v>
      </c>
      <c r="C17" s="216">
        <v>3</v>
      </c>
      <c r="D17" s="216">
        <v>4</v>
      </c>
      <c r="E17" s="216">
        <v>5</v>
      </c>
      <c r="F17" s="217"/>
      <c r="G17" s="216"/>
      <c r="H17" s="216"/>
      <c r="I17" s="218"/>
      <c r="J17" s="217"/>
      <c r="K17" s="216"/>
      <c r="L17" s="216"/>
      <c r="M17" s="218"/>
      <c r="N17" s="215"/>
      <c r="O17" s="217"/>
      <c r="P17" s="216"/>
      <c r="Q17" s="216"/>
      <c r="R17" s="216"/>
      <c r="S17" s="216"/>
      <c r="T17" s="218"/>
      <c r="U17" s="217"/>
      <c r="V17" s="216"/>
      <c r="W17" s="216"/>
      <c r="X17" s="216"/>
      <c r="Y17" s="219"/>
      <c r="Z17" s="32">
        <v>6</v>
      </c>
      <c r="AA17" s="220">
        <v>7</v>
      </c>
      <c r="AB17" s="221">
        <v>8</v>
      </c>
      <c r="AC17" s="218">
        <v>9</v>
      </c>
      <c r="AD17" s="222">
        <v>10</v>
      </c>
      <c r="AE17" s="223">
        <v>11</v>
      </c>
      <c r="AF17" s="116">
        <v>12</v>
      </c>
      <c r="AG17" s="30">
        <v>13</v>
      </c>
      <c r="AH17" s="17"/>
    </row>
    <row r="18" spans="1:36" s="18" customFormat="1" ht="46.5" customHeight="1" x14ac:dyDescent="0.2">
      <c r="A18" s="20" t="s">
        <v>32</v>
      </c>
      <c r="B18" s="191"/>
      <c r="C18" s="192" t="s">
        <v>33</v>
      </c>
      <c r="D18" s="21"/>
      <c r="E18" s="21"/>
      <c r="F18" s="52"/>
      <c r="G18" s="21"/>
      <c r="H18" s="21"/>
      <c r="I18" s="22"/>
      <c r="J18" s="52"/>
      <c r="K18" s="21"/>
      <c r="L18" s="21"/>
      <c r="M18" s="22"/>
      <c r="N18" s="110"/>
      <c r="O18" s="52"/>
      <c r="P18" s="21"/>
      <c r="Q18" s="21"/>
      <c r="R18" s="21"/>
      <c r="S18" s="21"/>
      <c r="T18" s="22"/>
      <c r="U18" s="52"/>
      <c r="V18" s="21"/>
      <c r="W18" s="21"/>
      <c r="X18" s="21"/>
      <c r="Y18" s="54"/>
      <c r="Z18" s="53"/>
      <c r="AA18" s="23"/>
      <c r="AB18" s="24"/>
      <c r="AC18" s="22"/>
      <c r="AD18" s="25">
        <f>SUM(AD19:AD57)</f>
        <v>0</v>
      </c>
      <c r="AE18" s="25">
        <f>SUM(AE19:AE57)</f>
        <v>0</v>
      </c>
      <c r="AF18" s="27">
        <f>AE18+AD18</f>
        <v>0</v>
      </c>
      <c r="AG18" s="28"/>
      <c r="AH18" s="17"/>
    </row>
    <row r="19" spans="1:36" s="4" customFormat="1" ht="46.5" customHeight="1" outlineLevel="1" x14ac:dyDescent="0.25">
      <c r="A19" s="121" t="s">
        <v>34</v>
      </c>
      <c r="B19" s="122"/>
      <c r="C19" s="123" t="s">
        <v>35</v>
      </c>
      <c r="D19" s="123"/>
      <c r="E19" s="124" t="s">
        <v>36</v>
      </c>
      <c r="F19" s="125">
        <f>F20</f>
        <v>22.41</v>
      </c>
      <c r="G19" s="126"/>
      <c r="H19" s="126"/>
      <c r="I19" s="127"/>
      <c r="J19" s="125"/>
      <c r="K19" s="126"/>
      <c r="L19" s="126"/>
      <c r="M19" s="127"/>
      <c r="N19" s="128"/>
      <c r="O19" s="125"/>
      <c r="P19" s="126"/>
      <c r="Q19" s="126"/>
      <c r="R19" s="126"/>
      <c r="S19" s="126"/>
      <c r="T19" s="127"/>
      <c r="U19" s="125"/>
      <c r="V19" s="126"/>
      <c r="W19" s="126"/>
      <c r="X19" s="126"/>
      <c r="Y19" s="203"/>
      <c r="Z19" s="180">
        <f>SUM(F19:Y19)</f>
        <v>22.41</v>
      </c>
      <c r="AA19" s="129">
        <f>Z20*AA20/Z19</f>
        <v>0</v>
      </c>
      <c r="AB19" s="130"/>
      <c r="AC19" s="131">
        <f t="shared" ref="AC19" si="0">AA19+AB19</f>
        <v>0</v>
      </c>
      <c r="AD19" s="129">
        <f t="shared" ref="AD19" si="1">Z19*AA19</f>
        <v>0</v>
      </c>
      <c r="AE19" s="132">
        <f t="shared" ref="AE19" si="2">Z19*AB19</f>
        <v>0</v>
      </c>
      <c r="AF19" s="131">
        <f t="shared" ref="AF19" si="3">AD19+AE19</f>
        <v>0</v>
      </c>
      <c r="AG19" s="133"/>
      <c r="AH19" s="17"/>
      <c r="AJ19" s="29"/>
    </row>
    <row r="20" spans="1:36" s="4" customFormat="1" ht="46.5" customHeight="1" outlineLevel="1" x14ac:dyDescent="0.25">
      <c r="A20" s="134" t="s">
        <v>37</v>
      </c>
      <c r="B20" s="135" t="s">
        <v>38</v>
      </c>
      <c r="C20" s="136" t="s">
        <v>39</v>
      </c>
      <c r="D20" s="137"/>
      <c r="E20" s="138" t="s">
        <v>36</v>
      </c>
      <c r="F20" s="139">
        <v>22.41</v>
      </c>
      <c r="G20" s="140"/>
      <c r="H20" s="140"/>
      <c r="I20" s="141"/>
      <c r="J20" s="139"/>
      <c r="K20" s="140"/>
      <c r="L20" s="140"/>
      <c r="M20" s="141"/>
      <c r="N20" s="142"/>
      <c r="O20" s="139"/>
      <c r="P20" s="140"/>
      <c r="Q20" s="140"/>
      <c r="R20" s="140"/>
      <c r="S20" s="140"/>
      <c r="T20" s="141"/>
      <c r="U20" s="139"/>
      <c r="V20" s="140"/>
      <c r="W20" s="140"/>
      <c r="X20" s="202"/>
      <c r="Y20" s="204"/>
      <c r="Z20" s="181">
        <f>SUM(F20:Y20)</f>
        <v>22.41</v>
      </c>
      <c r="AA20" s="143"/>
      <c r="AB20" s="144"/>
      <c r="AC20" s="145"/>
      <c r="AD20" s="146"/>
      <c r="AE20" s="147"/>
      <c r="AF20" s="145"/>
      <c r="AG20" s="133"/>
      <c r="AH20" s="17"/>
      <c r="AJ20" s="29"/>
    </row>
    <row r="21" spans="1:36" s="4" customFormat="1" ht="46.5" customHeight="1" outlineLevel="1" x14ac:dyDescent="0.25">
      <c r="A21" s="160" t="s">
        <v>40</v>
      </c>
      <c r="B21" s="135"/>
      <c r="C21" s="149" t="s">
        <v>41</v>
      </c>
      <c r="D21" s="150"/>
      <c r="E21" s="124" t="s">
        <v>36</v>
      </c>
      <c r="F21" s="151">
        <v>3.8</v>
      </c>
      <c r="G21" s="152"/>
      <c r="H21" s="152"/>
      <c r="I21" s="153"/>
      <c r="J21" s="154"/>
      <c r="K21" s="152"/>
      <c r="L21" s="152"/>
      <c r="M21" s="153"/>
      <c r="N21" s="155"/>
      <c r="O21" s="154"/>
      <c r="P21" s="152"/>
      <c r="Q21" s="152"/>
      <c r="R21" s="152"/>
      <c r="S21" s="152"/>
      <c r="T21" s="153"/>
      <c r="U21" s="154"/>
      <c r="V21" s="152"/>
      <c r="W21" s="152"/>
      <c r="X21" s="152"/>
      <c r="Y21" s="205"/>
      <c r="Z21" s="180">
        <f>SUM(F21:Y21)</f>
        <v>3.8</v>
      </c>
      <c r="AA21" s="143"/>
      <c r="AB21" s="130"/>
      <c r="AC21" s="131">
        <f t="shared" ref="AC21:AC24" si="4">AA21+AB21</f>
        <v>0</v>
      </c>
      <c r="AD21" s="129">
        <f t="shared" ref="AD21:AD24" si="5">Z21*AA21</f>
        <v>0</v>
      </c>
      <c r="AE21" s="132">
        <f t="shared" ref="AE21:AE24" si="6">Z21*AB21</f>
        <v>0</v>
      </c>
      <c r="AF21" s="131">
        <f t="shared" ref="AF21:AF24" si="7">AD21+AE21</f>
        <v>0</v>
      </c>
      <c r="AG21" s="156"/>
      <c r="AH21" s="17"/>
      <c r="AJ21" s="29"/>
    </row>
    <row r="22" spans="1:36" s="4" customFormat="1" ht="46.5" customHeight="1" outlineLevel="1" x14ac:dyDescent="0.25">
      <c r="A22" s="160" t="s">
        <v>42</v>
      </c>
      <c r="B22" s="135"/>
      <c r="C22" s="123" t="s">
        <v>165</v>
      </c>
      <c r="D22" s="150"/>
      <c r="E22" s="124" t="s">
        <v>36</v>
      </c>
      <c r="F22" s="151">
        <v>18.510000000000002</v>
      </c>
      <c r="G22" s="152"/>
      <c r="H22" s="152"/>
      <c r="I22" s="153"/>
      <c r="J22" s="154"/>
      <c r="K22" s="152"/>
      <c r="L22" s="152"/>
      <c r="M22" s="153"/>
      <c r="N22" s="155"/>
      <c r="O22" s="154"/>
      <c r="P22" s="152"/>
      <c r="Q22" s="152"/>
      <c r="R22" s="152"/>
      <c r="S22" s="152"/>
      <c r="T22" s="153"/>
      <c r="U22" s="154"/>
      <c r="V22" s="152"/>
      <c r="W22" s="152"/>
      <c r="X22" s="152"/>
      <c r="Y22" s="205"/>
      <c r="Z22" s="182">
        <f t="shared" ref="Z22:Z23" si="8">SUM(F22:Y22)</f>
        <v>18.510000000000002</v>
      </c>
      <c r="AA22" s="143"/>
      <c r="AB22" s="130"/>
      <c r="AC22" s="131">
        <f t="shared" si="4"/>
        <v>0</v>
      </c>
      <c r="AD22" s="129">
        <f t="shared" si="5"/>
        <v>0</v>
      </c>
      <c r="AE22" s="132">
        <f t="shared" si="6"/>
        <v>0</v>
      </c>
      <c r="AF22" s="131">
        <f t="shared" si="7"/>
        <v>0</v>
      </c>
      <c r="AG22" s="156"/>
      <c r="AH22" s="17"/>
      <c r="AJ22" s="29"/>
    </row>
    <row r="23" spans="1:36" s="4" customFormat="1" ht="46.5" customHeight="1" outlineLevel="1" x14ac:dyDescent="0.25">
      <c r="A23" s="160" t="s">
        <v>46</v>
      </c>
      <c r="B23" s="135"/>
      <c r="C23" s="158" t="s">
        <v>166</v>
      </c>
      <c r="D23" s="159"/>
      <c r="E23" s="124" t="s">
        <v>36</v>
      </c>
      <c r="F23" s="151">
        <v>9.01</v>
      </c>
      <c r="G23" s="152"/>
      <c r="H23" s="152"/>
      <c r="I23" s="153"/>
      <c r="J23" s="154"/>
      <c r="K23" s="152"/>
      <c r="L23" s="152"/>
      <c r="M23" s="153"/>
      <c r="N23" s="155"/>
      <c r="O23" s="154"/>
      <c r="P23" s="152"/>
      <c r="Q23" s="152"/>
      <c r="R23" s="152"/>
      <c r="S23" s="152"/>
      <c r="T23" s="153"/>
      <c r="U23" s="154"/>
      <c r="V23" s="152"/>
      <c r="W23" s="152"/>
      <c r="X23" s="152"/>
      <c r="Y23" s="205"/>
      <c r="Z23" s="182">
        <f t="shared" si="8"/>
        <v>9.01</v>
      </c>
      <c r="AA23" s="143"/>
      <c r="AB23" s="130"/>
      <c r="AC23" s="131">
        <f t="shared" si="4"/>
        <v>0</v>
      </c>
      <c r="AD23" s="129">
        <f t="shared" si="5"/>
        <v>0</v>
      </c>
      <c r="AE23" s="132">
        <f t="shared" si="6"/>
        <v>0</v>
      </c>
      <c r="AF23" s="131">
        <f t="shared" si="7"/>
        <v>0</v>
      </c>
      <c r="AG23" s="156"/>
      <c r="AH23" s="17"/>
      <c r="AJ23" s="29"/>
    </row>
    <row r="24" spans="1:36" s="4" customFormat="1" ht="46.5" customHeight="1" outlineLevel="1" x14ac:dyDescent="0.25">
      <c r="A24" s="160" t="s">
        <v>51</v>
      </c>
      <c r="B24" s="135"/>
      <c r="C24" s="158" t="s">
        <v>43</v>
      </c>
      <c r="D24" s="159"/>
      <c r="E24" s="124" t="s">
        <v>36</v>
      </c>
      <c r="F24" s="125">
        <f>F25</f>
        <v>1.29</v>
      </c>
      <c r="G24" s="161"/>
      <c r="H24" s="161"/>
      <c r="I24" s="157"/>
      <c r="J24" s="162"/>
      <c r="K24" s="161"/>
      <c r="L24" s="161"/>
      <c r="M24" s="157"/>
      <c r="N24" s="163"/>
      <c r="O24" s="162"/>
      <c r="P24" s="161"/>
      <c r="Q24" s="161"/>
      <c r="R24" s="161"/>
      <c r="S24" s="161"/>
      <c r="T24" s="157"/>
      <c r="U24" s="162"/>
      <c r="V24" s="161"/>
      <c r="W24" s="161"/>
      <c r="X24" s="161"/>
      <c r="Y24" s="206"/>
      <c r="Z24" s="182">
        <f>SUM(F24:Y24)</f>
        <v>1.29</v>
      </c>
      <c r="AA24" s="129">
        <f>AA25*Z25/Z24</f>
        <v>0</v>
      </c>
      <c r="AB24" s="130"/>
      <c r="AC24" s="131">
        <f t="shared" si="4"/>
        <v>0</v>
      </c>
      <c r="AD24" s="129">
        <f t="shared" si="5"/>
        <v>0</v>
      </c>
      <c r="AE24" s="132">
        <f t="shared" si="6"/>
        <v>0</v>
      </c>
      <c r="AF24" s="131">
        <f t="shared" si="7"/>
        <v>0</v>
      </c>
      <c r="AG24" s="164"/>
      <c r="AH24" s="17"/>
      <c r="AJ24" s="29"/>
    </row>
    <row r="25" spans="1:36" s="4" customFormat="1" ht="60" customHeight="1" outlineLevel="1" x14ac:dyDescent="0.25">
      <c r="A25" s="148" t="s">
        <v>52</v>
      </c>
      <c r="B25" s="135">
        <v>4100025727</v>
      </c>
      <c r="C25" s="165" t="s">
        <v>45</v>
      </c>
      <c r="D25" s="150"/>
      <c r="E25" s="138" t="s">
        <v>36</v>
      </c>
      <c r="F25" s="154">
        <v>1.29</v>
      </c>
      <c r="G25" s="152"/>
      <c r="H25" s="152"/>
      <c r="I25" s="153"/>
      <c r="J25" s="154"/>
      <c r="K25" s="152"/>
      <c r="L25" s="152"/>
      <c r="M25" s="153"/>
      <c r="N25" s="155"/>
      <c r="O25" s="154"/>
      <c r="P25" s="152"/>
      <c r="Q25" s="152"/>
      <c r="R25" s="152"/>
      <c r="S25" s="152"/>
      <c r="T25" s="153"/>
      <c r="U25" s="154"/>
      <c r="V25" s="152"/>
      <c r="W25" s="152"/>
      <c r="X25" s="152"/>
      <c r="Y25" s="205"/>
      <c r="Z25" s="181">
        <f t="shared" ref="Z25" si="9">SUM(F25:Y25)</f>
        <v>1.29</v>
      </c>
      <c r="AA25" s="143"/>
      <c r="AB25" s="144"/>
      <c r="AC25" s="166"/>
      <c r="AD25" s="167"/>
      <c r="AE25" s="168"/>
      <c r="AF25" s="166"/>
      <c r="AG25" s="169" t="s">
        <v>195</v>
      </c>
      <c r="AH25" s="17"/>
      <c r="AJ25" s="29"/>
    </row>
    <row r="26" spans="1:36" s="4" customFormat="1" ht="46.5" customHeight="1" outlineLevel="1" x14ac:dyDescent="0.25">
      <c r="A26" s="160" t="s">
        <v>54</v>
      </c>
      <c r="B26" s="135"/>
      <c r="C26" s="158" t="s">
        <v>47</v>
      </c>
      <c r="D26" s="159"/>
      <c r="E26" s="124" t="s">
        <v>36</v>
      </c>
      <c r="F26" s="162">
        <f>F28</f>
        <v>10.36</v>
      </c>
      <c r="G26" s="161"/>
      <c r="H26" s="161"/>
      <c r="I26" s="157"/>
      <c r="J26" s="162"/>
      <c r="K26" s="161"/>
      <c r="L26" s="161"/>
      <c r="M26" s="157"/>
      <c r="N26" s="163"/>
      <c r="O26" s="162"/>
      <c r="P26" s="161"/>
      <c r="Q26" s="161"/>
      <c r="R26" s="161"/>
      <c r="S26" s="161"/>
      <c r="T26" s="157"/>
      <c r="U26" s="162"/>
      <c r="V26" s="161"/>
      <c r="W26" s="161"/>
      <c r="X26" s="161"/>
      <c r="Y26" s="206"/>
      <c r="Z26" s="182">
        <f>SUM(F26:Y26)</f>
        <v>10.36</v>
      </c>
      <c r="AA26" s="129">
        <f>(SUMPRODUCT(Z27:Z28,AA27:AA28)/Z26)</f>
        <v>0</v>
      </c>
      <c r="AB26" s="130"/>
      <c r="AC26" s="131">
        <f t="shared" ref="AC26" si="10">AA26+AB26</f>
        <v>0</v>
      </c>
      <c r="AD26" s="129">
        <f t="shared" ref="AD26" si="11">Z26*AA26</f>
        <v>0</v>
      </c>
      <c r="AE26" s="132">
        <f t="shared" ref="AE26" si="12">Z26*AB26</f>
        <v>0</v>
      </c>
      <c r="AF26" s="131">
        <f t="shared" ref="AF26" si="13">AD26+AE26</f>
        <v>0</v>
      </c>
      <c r="AG26" s="164"/>
      <c r="AH26" s="17"/>
      <c r="AJ26" s="29"/>
    </row>
    <row r="27" spans="1:36" s="4" customFormat="1" ht="46.5" customHeight="1" outlineLevel="1" x14ac:dyDescent="0.25">
      <c r="A27" s="148" t="s">
        <v>56</v>
      </c>
      <c r="B27" s="135"/>
      <c r="C27" s="165" t="s">
        <v>196</v>
      </c>
      <c r="D27" s="150"/>
      <c r="E27" s="138" t="s">
        <v>36</v>
      </c>
      <c r="F27" s="154">
        <f>F28</f>
        <v>10.36</v>
      </c>
      <c r="G27" s="170"/>
      <c r="H27" s="170"/>
      <c r="I27" s="171"/>
      <c r="J27" s="151"/>
      <c r="K27" s="170"/>
      <c r="L27" s="170"/>
      <c r="M27" s="171"/>
      <c r="N27" s="172"/>
      <c r="O27" s="151"/>
      <c r="P27" s="170"/>
      <c r="Q27" s="170"/>
      <c r="R27" s="170"/>
      <c r="S27" s="170"/>
      <c r="T27" s="171"/>
      <c r="U27" s="151"/>
      <c r="V27" s="170"/>
      <c r="W27" s="170"/>
      <c r="X27" s="170"/>
      <c r="Y27" s="207"/>
      <c r="Z27" s="182">
        <f>SUM(F27:Y27)</f>
        <v>10.36</v>
      </c>
      <c r="AA27" s="143"/>
      <c r="AB27" s="144"/>
      <c r="AC27" s="166"/>
      <c r="AD27" s="167"/>
      <c r="AE27" s="168"/>
      <c r="AF27" s="166"/>
      <c r="AG27" s="164"/>
      <c r="AH27" s="17"/>
      <c r="AJ27" s="29"/>
    </row>
    <row r="28" spans="1:36" s="4" customFormat="1" ht="60" customHeight="1" outlineLevel="1" x14ac:dyDescent="0.25">
      <c r="A28" s="148" t="s">
        <v>57</v>
      </c>
      <c r="B28" s="135">
        <v>4100028173</v>
      </c>
      <c r="C28" s="165" t="s">
        <v>50</v>
      </c>
      <c r="D28" s="150"/>
      <c r="E28" s="138" t="s">
        <v>36</v>
      </c>
      <c r="F28" s="154">
        <v>10.36</v>
      </c>
      <c r="G28" s="152"/>
      <c r="H28" s="152"/>
      <c r="I28" s="153"/>
      <c r="J28" s="154"/>
      <c r="K28" s="152"/>
      <c r="L28" s="152"/>
      <c r="M28" s="153"/>
      <c r="N28" s="155"/>
      <c r="O28" s="154"/>
      <c r="P28" s="152"/>
      <c r="Q28" s="152"/>
      <c r="R28" s="152"/>
      <c r="S28" s="152"/>
      <c r="T28" s="153"/>
      <c r="U28" s="154"/>
      <c r="V28" s="152"/>
      <c r="W28" s="152"/>
      <c r="X28" s="152"/>
      <c r="Y28" s="205"/>
      <c r="Z28" s="181">
        <f>SUM(F28:Y28)</f>
        <v>10.36</v>
      </c>
      <c r="AA28" s="143"/>
      <c r="AB28" s="144"/>
      <c r="AC28" s="166"/>
      <c r="AD28" s="167"/>
      <c r="AE28" s="168"/>
      <c r="AF28" s="166"/>
      <c r="AG28" s="156" t="s">
        <v>195</v>
      </c>
      <c r="AH28" s="17"/>
      <c r="AJ28" s="29"/>
    </row>
    <row r="29" spans="1:36" s="4" customFormat="1" ht="46.5" customHeight="1" outlineLevel="1" x14ac:dyDescent="0.25">
      <c r="A29" s="160" t="s">
        <v>58</v>
      </c>
      <c r="B29" s="135"/>
      <c r="C29" s="158" t="s">
        <v>167</v>
      </c>
      <c r="D29" s="159"/>
      <c r="E29" s="124" t="s">
        <v>36</v>
      </c>
      <c r="F29" s="162">
        <f>F30</f>
        <v>1.32</v>
      </c>
      <c r="G29" s="161"/>
      <c r="H29" s="161"/>
      <c r="I29" s="157"/>
      <c r="J29" s="162"/>
      <c r="K29" s="161"/>
      <c r="L29" s="161"/>
      <c r="M29" s="157"/>
      <c r="N29" s="163"/>
      <c r="O29" s="162"/>
      <c r="P29" s="161"/>
      <c r="Q29" s="161"/>
      <c r="R29" s="161"/>
      <c r="S29" s="161"/>
      <c r="T29" s="157"/>
      <c r="U29" s="162"/>
      <c r="V29" s="161"/>
      <c r="W29" s="161"/>
      <c r="X29" s="161"/>
      <c r="Y29" s="206"/>
      <c r="Z29" s="182">
        <f t="shared" ref="Z29:Z38" si="14">SUM(F29:Y29)</f>
        <v>1.32</v>
      </c>
      <c r="AA29" s="129">
        <f>(SUMPRODUCT(Z30:Z31,AA30:AA31)/Z29)</f>
        <v>0</v>
      </c>
      <c r="AB29" s="130"/>
      <c r="AC29" s="131">
        <f t="shared" ref="AC29" si="15">AA29+AB29</f>
        <v>0</v>
      </c>
      <c r="AD29" s="129">
        <f t="shared" ref="AD29" si="16">Z29*AA29</f>
        <v>0</v>
      </c>
      <c r="AE29" s="132">
        <f t="shared" ref="AE29" si="17">Z29*AB29</f>
        <v>0</v>
      </c>
      <c r="AF29" s="131">
        <f t="shared" ref="AF29" si="18">AD29+AE29</f>
        <v>0</v>
      </c>
      <c r="AG29" s="164"/>
      <c r="AH29" s="17"/>
      <c r="AJ29" s="29"/>
    </row>
    <row r="30" spans="1:36" s="4" customFormat="1" ht="46.5" customHeight="1" outlineLevel="1" x14ac:dyDescent="0.25">
      <c r="A30" s="148" t="s">
        <v>60</v>
      </c>
      <c r="B30" s="135" t="s">
        <v>38</v>
      </c>
      <c r="C30" s="165" t="s">
        <v>39</v>
      </c>
      <c r="D30" s="150"/>
      <c r="E30" s="138" t="s">
        <v>36</v>
      </c>
      <c r="F30" s="154">
        <v>1.32</v>
      </c>
      <c r="G30" s="152"/>
      <c r="H30" s="152"/>
      <c r="I30" s="153"/>
      <c r="J30" s="154"/>
      <c r="K30" s="152"/>
      <c r="L30" s="152"/>
      <c r="M30" s="153"/>
      <c r="N30" s="155"/>
      <c r="O30" s="154"/>
      <c r="P30" s="152"/>
      <c r="Q30" s="152"/>
      <c r="R30" s="152"/>
      <c r="S30" s="152"/>
      <c r="T30" s="153"/>
      <c r="U30" s="154"/>
      <c r="V30" s="152"/>
      <c r="W30" s="152"/>
      <c r="X30" s="152"/>
      <c r="Y30" s="205"/>
      <c r="Z30" s="181">
        <f t="shared" si="14"/>
        <v>1.32</v>
      </c>
      <c r="AA30" s="143"/>
      <c r="AB30" s="144"/>
      <c r="AC30" s="166"/>
      <c r="AD30" s="167"/>
      <c r="AE30" s="168"/>
      <c r="AF30" s="166"/>
      <c r="AG30" s="156"/>
      <c r="AH30" s="17"/>
      <c r="AJ30" s="29"/>
    </row>
    <row r="31" spans="1:36" s="4" customFormat="1" ht="60" customHeight="1" outlineLevel="1" x14ac:dyDescent="0.25">
      <c r="A31" s="148" t="s">
        <v>61</v>
      </c>
      <c r="B31" s="135">
        <v>4100025727</v>
      </c>
      <c r="C31" s="165" t="s">
        <v>45</v>
      </c>
      <c r="D31" s="150"/>
      <c r="E31" s="138" t="s">
        <v>36</v>
      </c>
      <c r="F31" s="154">
        <v>0.99</v>
      </c>
      <c r="G31" s="152"/>
      <c r="H31" s="152"/>
      <c r="I31" s="153"/>
      <c r="J31" s="154"/>
      <c r="K31" s="152"/>
      <c r="L31" s="152"/>
      <c r="M31" s="153"/>
      <c r="N31" s="155"/>
      <c r="O31" s="154"/>
      <c r="P31" s="152"/>
      <c r="Q31" s="152"/>
      <c r="R31" s="152"/>
      <c r="S31" s="152"/>
      <c r="T31" s="153"/>
      <c r="U31" s="154"/>
      <c r="V31" s="152"/>
      <c r="W31" s="152"/>
      <c r="X31" s="152"/>
      <c r="Y31" s="205"/>
      <c r="Z31" s="181">
        <f t="shared" si="14"/>
        <v>0.99</v>
      </c>
      <c r="AA31" s="143"/>
      <c r="AB31" s="144"/>
      <c r="AC31" s="166"/>
      <c r="AD31" s="167"/>
      <c r="AE31" s="168"/>
      <c r="AF31" s="166"/>
      <c r="AG31" s="156" t="s">
        <v>195</v>
      </c>
      <c r="AH31" s="17"/>
      <c r="AJ31" s="29"/>
    </row>
    <row r="32" spans="1:36" s="4" customFormat="1" ht="46.5" customHeight="1" outlineLevel="1" x14ac:dyDescent="0.25">
      <c r="A32" s="160" t="s">
        <v>63</v>
      </c>
      <c r="B32" s="135"/>
      <c r="C32" s="158" t="s">
        <v>55</v>
      </c>
      <c r="D32" s="150"/>
      <c r="E32" s="124" t="s">
        <v>36</v>
      </c>
      <c r="F32" s="162">
        <f>F34</f>
        <v>4.4400000000000004</v>
      </c>
      <c r="G32" s="161"/>
      <c r="H32" s="152"/>
      <c r="I32" s="153"/>
      <c r="J32" s="154"/>
      <c r="K32" s="152"/>
      <c r="L32" s="152"/>
      <c r="M32" s="153"/>
      <c r="N32" s="155"/>
      <c r="O32" s="154"/>
      <c r="P32" s="152"/>
      <c r="Q32" s="152"/>
      <c r="R32" s="152"/>
      <c r="S32" s="152"/>
      <c r="T32" s="153"/>
      <c r="U32" s="154"/>
      <c r="V32" s="152"/>
      <c r="W32" s="152"/>
      <c r="X32" s="152"/>
      <c r="Y32" s="205"/>
      <c r="Z32" s="182">
        <f t="shared" si="14"/>
        <v>4.4400000000000004</v>
      </c>
      <c r="AA32" s="129">
        <f>(SUMPRODUCT(Z33:Z34,AA33:AA34)/Z32)</f>
        <v>0</v>
      </c>
      <c r="AB32" s="130"/>
      <c r="AC32" s="131">
        <f t="shared" ref="AC32" si="19">AA32+AB32</f>
        <v>0</v>
      </c>
      <c r="AD32" s="129">
        <f t="shared" ref="AD32" si="20">Z32*AA32</f>
        <v>0</v>
      </c>
      <c r="AE32" s="132">
        <f t="shared" ref="AE32" si="21">Z32*AB32</f>
        <v>0</v>
      </c>
      <c r="AF32" s="131">
        <f t="shared" ref="AF32" si="22">AD32+AE32</f>
        <v>0</v>
      </c>
      <c r="AG32" s="156"/>
      <c r="AH32" s="17"/>
      <c r="AJ32" s="29"/>
    </row>
    <row r="33" spans="1:36" s="4" customFormat="1" ht="46.5" customHeight="1" outlineLevel="1" x14ac:dyDescent="0.25">
      <c r="A33" s="148" t="s">
        <v>64</v>
      </c>
      <c r="B33" s="135"/>
      <c r="C33" s="165" t="s">
        <v>196</v>
      </c>
      <c r="D33" s="150"/>
      <c r="E33" s="138" t="s">
        <v>36</v>
      </c>
      <c r="F33" s="154">
        <f>F34</f>
        <v>4.4400000000000004</v>
      </c>
      <c r="G33" s="152"/>
      <c r="H33" s="152"/>
      <c r="I33" s="153"/>
      <c r="J33" s="154"/>
      <c r="K33" s="152"/>
      <c r="L33" s="152"/>
      <c r="M33" s="153"/>
      <c r="N33" s="155"/>
      <c r="O33" s="154"/>
      <c r="P33" s="152"/>
      <c r="Q33" s="152"/>
      <c r="R33" s="152"/>
      <c r="S33" s="152"/>
      <c r="T33" s="153"/>
      <c r="U33" s="154"/>
      <c r="V33" s="152"/>
      <c r="W33" s="152"/>
      <c r="X33" s="152"/>
      <c r="Y33" s="205"/>
      <c r="Z33" s="181">
        <f t="shared" si="14"/>
        <v>4.4400000000000004</v>
      </c>
      <c r="AA33" s="143"/>
      <c r="AB33" s="144"/>
      <c r="AC33" s="166"/>
      <c r="AD33" s="167"/>
      <c r="AE33" s="168"/>
      <c r="AF33" s="166"/>
      <c r="AG33" s="156"/>
      <c r="AH33" s="17"/>
      <c r="AJ33" s="29"/>
    </row>
    <row r="34" spans="1:36" s="4" customFormat="1" ht="60" customHeight="1" outlineLevel="1" x14ac:dyDescent="0.25">
      <c r="A34" s="148" t="s">
        <v>66</v>
      </c>
      <c r="B34" s="135">
        <v>4100025727</v>
      </c>
      <c r="C34" s="165" t="s">
        <v>45</v>
      </c>
      <c r="D34" s="150"/>
      <c r="E34" s="138" t="s">
        <v>36</v>
      </c>
      <c r="F34" s="154">
        <v>4.4400000000000004</v>
      </c>
      <c r="G34" s="152"/>
      <c r="H34" s="152"/>
      <c r="I34" s="153"/>
      <c r="J34" s="154"/>
      <c r="K34" s="152"/>
      <c r="L34" s="152"/>
      <c r="M34" s="153"/>
      <c r="N34" s="155"/>
      <c r="O34" s="154"/>
      <c r="P34" s="152"/>
      <c r="Q34" s="152"/>
      <c r="R34" s="152"/>
      <c r="S34" s="152"/>
      <c r="T34" s="153"/>
      <c r="U34" s="154"/>
      <c r="V34" s="152"/>
      <c r="W34" s="152"/>
      <c r="X34" s="152"/>
      <c r="Y34" s="205"/>
      <c r="Z34" s="181">
        <f t="shared" si="14"/>
        <v>4.4400000000000004</v>
      </c>
      <c r="AA34" s="143"/>
      <c r="AB34" s="144"/>
      <c r="AC34" s="166"/>
      <c r="AD34" s="167"/>
      <c r="AE34" s="168"/>
      <c r="AF34" s="166"/>
      <c r="AG34" s="156" t="s">
        <v>195</v>
      </c>
      <c r="AH34" s="17"/>
      <c r="AJ34" s="29"/>
    </row>
    <row r="35" spans="1:36" s="4" customFormat="1" ht="46.5" customHeight="1" outlineLevel="1" x14ac:dyDescent="0.25">
      <c r="A35" s="160" t="s">
        <v>67</v>
      </c>
      <c r="B35" s="135"/>
      <c r="C35" s="158" t="s">
        <v>59</v>
      </c>
      <c r="D35" s="150"/>
      <c r="E35" s="124" t="s">
        <v>36</v>
      </c>
      <c r="F35" s="162">
        <f>F37</f>
        <v>22.78</v>
      </c>
      <c r="G35" s="161"/>
      <c r="H35" s="152"/>
      <c r="I35" s="153"/>
      <c r="J35" s="154"/>
      <c r="K35" s="152"/>
      <c r="L35" s="152"/>
      <c r="M35" s="153"/>
      <c r="N35" s="155"/>
      <c r="O35" s="154"/>
      <c r="P35" s="152"/>
      <c r="Q35" s="152"/>
      <c r="R35" s="152"/>
      <c r="S35" s="152"/>
      <c r="T35" s="153"/>
      <c r="U35" s="154"/>
      <c r="V35" s="152"/>
      <c r="W35" s="152"/>
      <c r="X35" s="152"/>
      <c r="Y35" s="205"/>
      <c r="Z35" s="182">
        <f>SUM(F35:Y35)</f>
        <v>22.78</v>
      </c>
      <c r="AA35" s="129">
        <f>(SUMPRODUCT(Z36:Z38,AA36:AA38)/Z35)</f>
        <v>0</v>
      </c>
      <c r="AB35" s="130"/>
      <c r="AC35" s="131">
        <f t="shared" ref="AC35" si="23">AA35+AB35</f>
        <v>0</v>
      </c>
      <c r="AD35" s="129">
        <f t="shared" ref="AD35" si="24">Z35*AA35</f>
        <v>0</v>
      </c>
      <c r="AE35" s="132">
        <f t="shared" ref="AE35" si="25">Z35*AB35</f>
        <v>0</v>
      </c>
      <c r="AF35" s="131">
        <f t="shared" ref="AF35" si="26">AD35+AE35</f>
        <v>0</v>
      </c>
      <c r="AG35" s="156"/>
      <c r="AH35" s="17"/>
      <c r="AJ35" s="29"/>
    </row>
    <row r="36" spans="1:36" s="4" customFormat="1" ht="46.5" customHeight="1" outlineLevel="1" x14ac:dyDescent="0.25">
      <c r="A36" s="148" t="s">
        <v>69</v>
      </c>
      <c r="B36" s="135"/>
      <c r="C36" s="165" t="s">
        <v>196</v>
      </c>
      <c r="D36" s="150"/>
      <c r="E36" s="138" t="s">
        <v>36</v>
      </c>
      <c r="F36" s="154">
        <f>F38</f>
        <v>22.3</v>
      </c>
      <c r="G36" s="152"/>
      <c r="H36" s="152"/>
      <c r="I36" s="153"/>
      <c r="J36" s="154"/>
      <c r="K36" s="152"/>
      <c r="L36" s="152"/>
      <c r="M36" s="153"/>
      <c r="N36" s="155"/>
      <c r="O36" s="154"/>
      <c r="P36" s="152"/>
      <c r="Q36" s="152"/>
      <c r="R36" s="152"/>
      <c r="S36" s="152"/>
      <c r="T36" s="153"/>
      <c r="U36" s="154"/>
      <c r="V36" s="152"/>
      <c r="W36" s="152"/>
      <c r="X36" s="152"/>
      <c r="Y36" s="205"/>
      <c r="Z36" s="181">
        <f t="shared" si="14"/>
        <v>22.3</v>
      </c>
      <c r="AA36" s="143"/>
      <c r="AB36" s="144"/>
      <c r="AC36" s="166"/>
      <c r="AD36" s="167"/>
      <c r="AE36" s="168"/>
      <c r="AF36" s="166"/>
      <c r="AG36" s="156"/>
      <c r="AH36" s="17"/>
      <c r="AJ36" s="29"/>
    </row>
    <row r="37" spans="1:36" s="4" customFormat="1" ht="46.5" customHeight="1" outlineLevel="1" x14ac:dyDescent="0.25">
      <c r="A37" s="148" t="s">
        <v>70</v>
      </c>
      <c r="B37" s="135" t="s">
        <v>38</v>
      </c>
      <c r="C37" s="136" t="s">
        <v>39</v>
      </c>
      <c r="D37" s="150"/>
      <c r="E37" s="138" t="s">
        <v>36</v>
      </c>
      <c r="F37" s="154">
        <v>22.78</v>
      </c>
      <c r="G37" s="152"/>
      <c r="H37" s="152"/>
      <c r="I37" s="153"/>
      <c r="J37" s="154"/>
      <c r="K37" s="152"/>
      <c r="L37" s="152"/>
      <c r="M37" s="153"/>
      <c r="N37" s="155"/>
      <c r="O37" s="154"/>
      <c r="P37" s="152"/>
      <c r="Q37" s="152"/>
      <c r="R37" s="152"/>
      <c r="S37" s="152"/>
      <c r="T37" s="153"/>
      <c r="U37" s="154"/>
      <c r="V37" s="152"/>
      <c r="W37" s="152"/>
      <c r="X37" s="152"/>
      <c r="Y37" s="205"/>
      <c r="Z37" s="181">
        <f t="shared" si="14"/>
        <v>22.78</v>
      </c>
      <c r="AA37" s="143"/>
      <c r="AB37" s="144"/>
      <c r="AC37" s="166"/>
      <c r="AD37" s="167"/>
      <c r="AE37" s="168"/>
      <c r="AF37" s="166"/>
      <c r="AG37" s="156"/>
      <c r="AH37" s="17"/>
      <c r="AJ37" s="29"/>
    </row>
    <row r="38" spans="1:36" s="4" customFormat="1" ht="60" customHeight="1" outlineLevel="1" x14ac:dyDescent="0.25">
      <c r="A38" s="148" t="s">
        <v>72</v>
      </c>
      <c r="B38" s="135">
        <v>4100025727</v>
      </c>
      <c r="C38" s="165" t="s">
        <v>45</v>
      </c>
      <c r="D38" s="150"/>
      <c r="E38" s="138" t="s">
        <v>36</v>
      </c>
      <c r="F38" s="154">
        <v>22.3</v>
      </c>
      <c r="G38" s="152"/>
      <c r="H38" s="152"/>
      <c r="I38" s="153"/>
      <c r="J38" s="154"/>
      <c r="K38" s="152"/>
      <c r="L38" s="152"/>
      <c r="M38" s="153"/>
      <c r="N38" s="155"/>
      <c r="O38" s="154"/>
      <c r="P38" s="152"/>
      <c r="Q38" s="152"/>
      <c r="R38" s="152"/>
      <c r="S38" s="152"/>
      <c r="T38" s="153"/>
      <c r="U38" s="154"/>
      <c r="V38" s="152"/>
      <c r="W38" s="152"/>
      <c r="X38" s="152"/>
      <c r="Y38" s="205"/>
      <c r="Z38" s="181">
        <f t="shared" si="14"/>
        <v>22.3</v>
      </c>
      <c r="AA38" s="143"/>
      <c r="AB38" s="144"/>
      <c r="AC38" s="166"/>
      <c r="AD38" s="167"/>
      <c r="AE38" s="168"/>
      <c r="AF38" s="166"/>
      <c r="AG38" s="156" t="s">
        <v>195</v>
      </c>
      <c r="AH38" s="17"/>
      <c r="AJ38" s="29"/>
    </row>
    <row r="39" spans="1:36" s="4" customFormat="1" ht="46.5" customHeight="1" outlineLevel="1" x14ac:dyDescent="0.25">
      <c r="A39" s="160" t="s">
        <v>76</v>
      </c>
      <c r="B39" s="173"/>
      <c r="C39" s="158" t="s">
        <v>68</v>
      </c>
      <c r="D39" s="159"/>
      <c r="E39" s="124" t="s">
        <v>36</v>
      </c>
      <c r="F39" s="162">
        <f>F41</f>
        <v>2401.7399999999998</v>
      </c>
      <c r="G39" s="161"/>
      <c r="H39" s="161"/>
      <c r="I39" s="157"/>
      <c r="J39" s="162"/>
      <c r="K39" s="161"/>
      <c r="L39" s="161"/>
      <c r="M39" s="157"/>
      <c r="N39" s="163"/>
      <c r="O39" s="162"/>
      <c r="P39" s="161"/>
      <c r="Q39" s="161"/>
      <c r="R39" s="161"/>
      <c r="S39" s="161"/>
      <c r="T39" s="157"/>
      <c r="U39" s="162"/>
      <c r="V39" s="161"/>
      <c r="W39" s="161"/>
      <c r="X39" s="161"/>
      <c r="Y39" s="206"/>
      <c r="Z39" s="182">
        <f>SUM(F39:Y39)</f>
        <v>2401.7399999999998</v>
      </c>
      <c r="AA39" s="129">
        <f>(SUMPRODUCT(Z40:Z46,AA40:AA46)/Z39)</f>
        <v>0</v>
      </c>
      <c r="AB39" s="130"/>
      <c r="AC39" s="131">
        <f>AA39+AB39</f>
        <v>0</v>
      </c>
      <c r="AD39" s="129">
        <f>Z39*AA39</f>
        <v>0</v>
      </c>
      <c r="AE39" s="132">
        <f>Z39*AB39</f>
        <v>0</v>
      </c>
      <c r="AF39" s="131">
        <f>AD39+AE39</f>
        <v>0</v>
      </c>
      <c r="AG39" s="164"/>
      <c r="AH39" s="17"/>
      <c r="AJ39" s="29"/>
    </row>
    <row r="40" spans="1:36" s="4" customFormat="1" ht="46.5" customHeight="1" outlineLevel="1" x14ac:dyDescent="0.25">
      <c r="A40" s="148" t="s">
        <v>78</v>
      </c>
      <c r="B40" s="173"/>
      <c r="C40" s="165" t="s">
        <v>196</v>
      </c>
      <c r="D40" s="174"/>
      <c r="E40" s="138" t="s">
        <v>36</v>
      </c>
      <c r="F40" s="154">
        <f>F45+F46+F43+F44</f>
        <v>2471.9299999999998</v>
      </c>
      <c r="G40" s="152"/>
      <c r="H40" s="152"/>
      <c r="I40" s="153"/>
      <c r="J40" s="154"/>
      <c r="K40" s="152"/>
      <c r="L40" s="152"/>
      <c r="M40" s="153"/>
      <c r="N40" s="155"/>
      <c r="O40" s="154"/>
      <c r="P40" s="152"/>
      <c r="Q40" s="152"/>
      <c r="R40" s="152"/>
      <c r="S40" s="152"/>
      <c r="T40" s="153"/>
      <c r="U40" s="154"/>
      <c r="V40" s="152"/>
      <c r="W40" s="152"/>
      <c r="X40" s="152"/>
      <c r="Y40" s="205"/>
      <c r="Z40" s="181">
        <f>SUM(F40:Y40)</f>
        <v>2471.9299999999998</v>
      </c>
      <c r="AA40" s="143"/>
      <c r="AB40" s="144"/>
      <c r="AC40" s="166"/>
      <c r="AD40" s="167"/>
      <c r="AE40" s="168"/>
      <c r="AF40" s="166"/>
      <c r="AG40" s="133"/>
      <c r="AH40" s="17"/>
      <c r="AJ40" s="29"/>
    </row>
    <row r="41" spans="1:36" s="4" customFormat="1" ht="46.5" customHeight="1" outlineLevel="1" x14ac:dyDescent="0.25">
      <c r="A41" s="148" t="s">
        <v>79</v>
      </c>
      <c r="B41" s="173" t="s">
        <v>71</v>
      </c>
      <c r="C41" s="165" t="s">
        <v>65</v>
      </c>
      <c r="D41" s="150"/>
      <c r="E41" s="138" t="s">
        <v>36</v>
      </c>
      <c r="F41" s="154">
        <v>2401.7399999999998</v>
      </c>
      <c r="G41" s="152"/>
      <c r="H41" s="152"/>
      <c r="I41" s="153"/>
      <c r="J41" s="154"/>
      <c r="K41" s="152"/>
      <c r="L41" s="152"/>
      <c r="M41" s="153"/>
      <c r="N41" s="155"/>
      <c r="O41" s="154"/>
      <c r="P41" s="152"/>
      <c r="Q41" s="152"/>
      <c r="R41" s="152"/>
      <c r="S41" s="152"/>
      <c r="T41" s="153"/>
      <c r="U41" s="154"/>
      <c r="V41" s="152"/>
      <c r="W41" s="152"/>
      <c r="X41" s="152"/>
      <c r="Y41" s="205"/>
      <c r="Z41" s="181">
        <f t="shared" ref="Z41:Z46" si="27">SUM(F41:Y41)</f>
        <v>2401.7399999999998</v>
      </c>
      <c r="AA41" s="143"/>
      <c r="AB41" s="144"/>
      <c r="AC41" s="166"/>
      <c r="AD41" s="167"/>
      <c r="AE41" s="168"/>
      <c r="AF41" s="166"/>
      <c r="AG41" s="133"/>
      <c r="AH41" s="17"/>
      <c r="AJ41" s="29"/>
    </row>
    <row r="42" spans="1:36" s="4" customFormat="1" ht="46.5" customHeight="1" outlineLevel="1" x14ac:dyDescent="0.25">
      <c r="A42" s="148" t="s">
        <v>80</v>
      </c>
      <c r="B42" s="173"/>
      <c r="C42" s="175" t="s">
        <v>73</v>
      </c>
      <c r="D42" s="150"/>
      <c r="E42" s="138" t="s">
        <v>36</v>
      </c>
      <c r="F42" s="154">
        <f>F41</f>
        <v>2401.7399999999998</v>
      </c>
      <c r="G42" s="152"/>
      <c r="H42" s="152"/>
      <c r="I42" s="153"/>
      <c r="J42" s="154"/>
      <c r="K42" s="152"/>
      <c r="L42" s="152"/>
      <c r="M42" s="153"/>
      <c r="N42" s="155"/>
      <c r="O42" s="154"/>
      <c r="P42" s="152"/>
      <c r="Q42" s="152"/>
      <c r="R42" s="152"/>
      <c r="S42" s="152"/>
      <c r="T42" s="153"/>
      <c r="U42" s="154"/>
      <c r="V42" s="152"/>
      <c r="W42" s="152"/>
      <c r="X42" s="152"/>
      <c r="Y42" s="205"/>
      <c r="Z42" s="181">
        <f t="shared" si="27"/>
        <v>2401.7399999999998</v>
      </c>
      <c r="AA42" s="143"/>
      <c r="AB42" s="144"/>
      <c r="AC42" s="166"/>
      <c r="AD42" s="167"/>
      <c r="AE42" s="168"/>
      <c r="AF42" s="166"/>
      <c r="AG42" s="133"/>
      <c r="AH42" s="17"/>
      <c r="AJ42" s="29"/>
    </row>
    <row r="43" spans="1:36" s="4" customFormat="1" ht="46.5" customHeight="1" outlineLevel="1" x14ac:dyDescent="0.25">
      <c r="A43" s="148" t="s">
        <v>106</v>
      </c>
      <c r="B43" s="135">
        <v>4100024542</v>
      </c>
      <c r="C43" s="165" t="s">
        <v>74</v>
      </c>
      <c r="D43" s="150"/>
      <c r="E43" s="138" t="s">
        <v>36</v>
      </c>
      <c r="F43" s="154">
        <v>185.58</v>
      </c>
      <c r="G43" s="152"/>
      <c r="H43" s="152"/>
      <c r="I43" s="153"/>
      <c r="J43" s="154"/>
      <c r="K43" s="152"/>
      <c r="L43" s="152"/>
      <c r="M43" s="153"/>
      <c r="N43" s="155"/>
      <c r="O43" s="154"/>
      <c r="P43" s="152"/>
      <c r="Q43" s="152"/>
      <c r="R43" s="152"/>
      <c r="S43" s="152"/>
      <c r="T43" s="153"/>
      <c r="U43" s="154"/>
      <c r="V43" s="152"/>
      <c r="W43" s="152"/>
      <c r="X43" s="152"/>
      <c r="Y43" s="205"/>
      <c r="Z43" s="181">
        <f t="shared" si="27"/>
        <v>185.58</v>
      </c>
      <c r="AA43" s="143"/>
      <c r="AB43" s="144"/>
      <c r="AC43" s="166"/>
      <c r="AD43" s="167"/>
      <c r="AE43" s="168"/>
      <c r="AF43" s="166"/>
      <c r="AG43" s="250" t="s">
        <v>197</v>
      </c>
      <c r="AH43" s="17"/>
      <c r="AJ43" s="29"/>
    </row>
    <row r="44" spans="1:36" s="4" customFormat="1" ht="46.5" customHeight="1" outlineLevel="1" x14ac:dyDescent="0.25">
      <c r="A44" s="148" t="s">
        <v>112</v>
      </c>
      <c r="B44" s="135">
        <v>4100025727</v>
      </c>
      <c r="C44" s="165" t="s">
        <v>45</v>
      </c>
      <c r="D44" s="150"/>
      <c r="E44" s="138" t="s">
        <v>36</v>
      </c>
      <c r="F44" s="154">
        <v>1.06</v>
      </c>
      <c r="G44" s="152"/>
      <c r="H44" s="152"/>
      <c r="I44" s="153"/>
      <c r="J44" s="154"/>
      <c r="K44" s="152"/>
      <c r="L44" s="152"/>
      <c r="M44" s="153"/>
      <c r="N44" s="155"/>
      <c r="O44" s="154"/>
      <c r="P44" s="152"/>
      <c r="Q44" s="152"/>
      <c r="R44" s="152"/>
      <c r="S44" s="152"/>
      <c r="T44" s="153"/>
      <c r="U44" s="154"/>
      <c r="V44" s="152"/>
      <c r="W44" s="152"/>
      <c r="X44" s="152"/>
      <c r="Y44" s="205"/>
      <c r="Z44" s="181">
        <f t="shared" si="27"/>
        <v>1.06</v>
      </c>
      <c r="AA44" s="143"/>
      <c r="AB44" s="144"/>
      <c r="AC44" s="166"/>
      <c r="AD44" s="167"/>
      <c r="AE44" s="168"/>
      <c r="AF44" s="166"/>
      <c r="AG44" s="250"/>
      <c r="AH44" s="17"/>
      <c r="AJ44" s="29"/>
    </row>
    <row r="45" spans="1:36" s="4" customFormat="1" ht="46.5" customHeight="1" outlineLevel="1" x14ac:dyDescent="0.25">
      <c r="A45" s="148" t="s">
        <v>113</v>
      </c>
      <c r="B45" s="173">
        <v>4100028174</v>
      </c>
      <c r="C45" s="165" t="s">
        <v>75</v>
      </c>
      <c r="D45" s="150"/>
      <c r="E45" s="138" t="s">
        <v>36</v>
      </c>
      <c r="F45" s="154">
        <v>754.14</v>
      </c>
      <c r="G45" s="152"/>
      <c r="H45" s="152"/>
      <c r="I45" s="153"/>
      <c r="J45" s="154"/>
      <c r="K45" s="152"/>
      <c r="L45" s="152"/>
      <c r="M45" s="153"/>
      <c r="N45" s="155"/>
      <c r="O45" s="154"/>
      <c r="P45" s="152"/>
      <c r="Q45" s="152"/>
      <c r="R45" s="152"/>
      <c r="S45" s="152"/>
      <c r="T45" s="153"/>
      <c r="U45" s="154"/>
      <c r="V45" s="152"/>
      <c r="W45" s="152"/>
      <c r="X45" s="152"/>
      <c r="Y45" s="205"/>
      <c r="Z45" s="181">
        <f t="shared" si="27"/>
        <v>754.14</v>
      </c>
      <c r="AA45" s="143"/>
      <c r="AB45" s="144"/>
      <c r="AC45" s="166"/>
      <c r="AD45" s="167"/>
      <c r="AE45" s="168"/>
      <c r="AF45" s="166"/>
      <c r="AG45" s="250"/>
      <c r="AH45" s="17"/>
      <c r="AJ45" s="29"/>
    </row>
    <row r="46" spans="1:36" s="4" customFormat="1" ht="46.5" customHeight="1" outlineLevel="1" x14ac:dyDescent="0.25">
      <c r="A46" s="148" t="s">
        <v>118</v>
      </c>
      <c r="B46" s="135">
        <v>4100028173</v>
      </c>
      <c r="C46" s="165" t="s">
        <v>50</v>
      </c>
      <c r="D46" s="150"/>
      <c r="E46" s="138" t="s">
        <v>36</v>
      </c>
      <c r="F46" s="154">
        <v>1531.15</v>
      </c>
      <c r="G46" s="152"/>
      <c r="H46" s="152"/>
      <c r="I46" s="153"/>
      <c r="J46" s="154"/>
      <c r="K46" s="152"/>
      <c r="L46" s="152"/>
      <c r="M46" s="153"/>
      <c r="N46" s="155"/>
      <c r="O46" s="154"/>
      <c r="P46" s="152"/>
      <c r="Q46" s="152"/>
      <c r="R46" s="152"/>
      <c r="S46" s="152"/>
      <c r="T46" s="153"/>
      <c r="U46" s="154"/>
      <c r="V46" s="152"/>
      <c r="W46" s="152"/>
      <c r="X46" s="152"/>
      <c r="Y46" s="205"/>
      <c r="Z46" s="181">
        <f t="shared" si="27"/>
        <v>1531.15</v>
      </c>
      <c r="AA46" s="143"/>
      <c r="AB46" s="144"/>
      <c r="AC46" s="166"/>
      <c r="AD46" s="167"/>
      <c r="AE46" s="168"/>
      <c r="AF46" s="166"/>
      <c r="AG46" s="251"/>
      <c r="AH46" s="17"/>
      <c r="AJ46" s="29"/>
    </row>
    <row r="47" spans="1:36" s="4" customFormat="1" ht="46.5" customHeight="1" outlineLevel="1" x14ac:dyDescent="0.25">
      <c r="A47" s="160" t="s">
        <v>81</v>
      </c>
      <c r="B47" s="173"/>
      <c r="C47" s="158" t="s">
        <v>77</v>
      </c>
      <c r="D47" s="159"/>
      <c r="E47" s="124" t="s">
        <v>36</v>
      </c>
      <c r="F47" s="162">
        <f>F48</f>
        <v>13.97</v>
      </c>
      <c r="G47" s="161"/>
      <c r="H47" s="161"/>
      <c r="I47" s="157"/>
      <c r="J47" s="162"/>
      <c r="K47" s="161"/>
      <c r="L47" s="161"/>
      <c r="M47" s="157"/>
      <c r="N47" s="163"/>
      <c r="O47" s="162"/>
      <c r="P47" s="161"/>
      <c r="Q47" s="161"/>
      <c r="R47" s="161"/>
      <c r="S47" s="161"/>
      <c r="T47" s="157"/>
      <c r="U47" s="162"/>
      <c r="V47" s="161"/>
      <c r="W47" s="161"/>
      <c r="X47" s="161"/>
      <c r="Y47" s="206"/>
      <c r="Z47" s="182">
        <f>SUM(F47:Y47)</f>
        <v>13.97</v>
      </c>
      <c r="AA47" s="129">
        <f>(SUMPRODUCT(Z48:Z50,AA48:AA50)/Z47)</f>
        <v>0</v>
      </c>
      <c r="AB47" s="130"/>
      <c r="AC47" s="131">
        <f>AA47+AB47</f>
        <v>0</v>
      </c>
      <c r="AD47" s="129">
        <f>Z47*AA47</f>
        <v>0</v>
      </c>
      <c r="AE47" s="132">
        <f>Z47*AB47</f>
        <v>0</v>
      </c>
      <c r="AF47" s="131">
        <f>AD47+AE47</f>
        <v>0</v>
      </c>
      <c r="AG47" s="164"/>
      <c r="AH47" s="17"/>
      <c r="AJ47" s="29"/>
    </row>
    <row r="48" spans="1:36" s="4" customFormat="1" ht="46.5" customHeight="1" outlineLevel="1" x14ac:dyDescent="0.3">
      <c r="A48" s="148" t="s">
        <v>83</v>
      </c>
      <c r="B48" s="173"/>
      <c r="C48" s="165" t="s">
        <v>196</v>
      </c>
      <c r="D48" s="150"/>
      <c r="E48" s="138" t="s">
        <v>36</v>
      </c>
      <c r="F48" s="154">
        <f>SUM(F49:F50)</f>
        <v>13.97</v>
      </c>
      <c r="G48" s="152"/>
      <c r="H48" s="152"/>
      <c r="I48" s="153"/>
      <c r="J48" s="154"/>
      <c r="K48" s="152"/>
      <c r="L48" s="152"/>
      <c r="M48" s="153"/>
      <c r="N48" s="155"/>
      <c r="O48" s="154"/>
      <c r="P48" s="152"/>
      <c r="Q48" s="152"/>
      <c r="R48" s="152"/>
      <c r="S48" s="152"/>
      <c r="T48" s="153"/>
      <c r="U48" s="154"/>
      <c r="V48" s="152"/>
      <c r="W48" s="152"/>
      <c r="X48" s="152"/>
      <c r="Y48" s="205"/>
      <c r="Z48" s="181">
        <f>SUM(F48:Y48)</f>
        <v>13.97</v>
      </c>
      <c r="AA48" s="143"/>
      <c r="AB48" s="144"/>
      <c r="AC48" s="166"/>
      <c r="AD48" s="167"/>
      <c r="AE48" s="168"/>
      <c r="AF48" s="166"/>
      <c r="AG48" s="176"/>
      <c r="AH48" s="31"/>
      <c r="AJ48" s="29"/>
    </row>
    <row r="49" spans="1:36" s="4" customFormat="1" ht="46.5" customHeight="1" outlineLevel="1" x14ac:dyDescent="0.25">
      <c r="A49" s="148" t="s">
        <v>84</v>
      </c>
      <c r="B49" s="173">
        <v>4100028174</v>
      </c>
      <c r="C49" s="165" t="s">
        <v>75</v>
      </c>
      <c r="D49" s="150"/>
      <c r="E49" s="138" t="s">
        <v>36</v>
      </c>
      <c r="F49" s="154">
        <v>3.12</v>
      </c>
      <c r="G49" s="152"/>
      <c r="H49" s="152"/>
      <c r="I49" s="153"/>
      <c r="J49" s="154"/>
      <c r="K49" s="152"/>
      <c r="L49" s="152"/>
      <c r="M49" s="153"/>
      <c r="N49" s="155"/>
      <c r="O49" s="154"/>
      <c r="P49" s="152"/>
      <c r="Q49" s="152"/>
      <c r="R49" s="152"/>
      <c r="S49" s="152"/>
      <c r="T49" s="153"/>
      <c r="U49" s="154"/>
      <c r="V49" s="152"/>
      <c r="W49" s="152"/>
      <c r="X49" s="152"/>
      <c r="Y49" s="205"/>
      <c r="Z49" s="181">
        <f t="shared" ref="Z49:Z56" si="28">SUM(F49:Y49)</f>
        <v>3.12</v>
      </c>
      <c r="AA49" s="143"/>
      <c r="AB49" s="144"/>
      <c r="AC49" s="166"/>
      <c r="AD49" s="167"/>
      <c r="AE49" s="168"/>
      <c r="AF49" s="166"/>
      <c r="AG49" s="254" t="s">
        <v>195</v>
      </c>
      <c r="AH49" s="31"/>
      <c r="AJ49" s="29"/>
    </row>
    <row r="50" spans="1:36" s="4" customFormat="1" ht="46.5" customHeight="1" outlineLevel="1" x14ac:dyDescent="0.25">
      <c r="A50" s="148" t="s">
        <v>119</v>
      </c>
      <c r="B50" s="135">
        <v>4100028173</v>
      </c>
      <c r="C50" s="165" t="s">
        <v>50</v>
      </c>
      <c r="D50" s="150"/>
      <c r="E50" s="138" t="s">
        <v>36</v>
      </c>
      <c r="F50" s="154">
        <v>10.85</v>
      </c>
      <c r="G50" s="152"/>
      <c r="H50" s="152"/>
      <c r="I50" s="153"/>
      <c r="J50" s="154"/>
      <c r="K50" s="152"/>
      <c r="L50" s="152"/>
      <c r="M50" s="153"/>
      <c r="N50" s="155"/>
      <c r="O50" s="154"/>
      <c r="P50" s="152"/>
      <c r="Q50" s="152"/>
      <c r="R50" s="152"/>
      <c r="S50" s="152"/>
      <c r="T50" s="153"/>
      <c r="U50" s="154"/>
      <c r="V50" s="152"/>
      <c r="W50" s="152"/>
      <c r="X50" s="152"/>
      <c r="Y50" s="205"/>
      <c r="Z50" s="181">
        <f t="shared" si="28"/>
        <v>10.85</v>
      </c>
      <c r="AA50" s="143"/>
      <c r="AB50" s="144"/>
      <c r="AC50" s="166"/>
      <c r="AD50" s="167"/>
      <c r="AE50" s="168"/>
      <c r="AF50" s="166"/>
      <c r="AG50" s="253"/>
      <c r="AH50" s="31"/>
      <c r="AJ50" s="29"/>
    </row>
    <row r="51" spans="1:36" s="4" customFormat="1" ht="61.5" customHeight="1" outlineLevel="1" x14ac:dyDescent="0.25">
      <c r="A51" s="160" t="s">
        <v>85</v>
      </c>
      <c r="B51" s="173"/>
      <c r="C51" s="158" t="s">
        <v>198</v>
      </c>
      <c r="D51" s="159"/>
      <c r="E51" s="124" t="s">
        <v>36</v>
      </c>
      <c r="F51" s="162">
        <f>F52</f>
        <v>105.51</v>
      </c>
      <c r="G51" s="161"/>
      <c r="H51" s="152"/>
      <c r="I51" s="153"/>
      <c r="J51" s="154"/>
      <c r="K51" s="152"/>
      <c r="L51" s="152"/>
      <c r="M51" s="153"/>
      <c r="N51" s="155"/>
      <c r="O51" s="154"/>
      <c r="P51" s="152"/>
      <c r="Q51" s="152"/>
      <c r="R51" s="152"/>
      <c r="S51" s="152"/>
      <c r="T51" s="153"/>
      <c r="U51" s="154"/>
      <c r="V51" s="152"/>
      <c r="W51" s="152"/>
      <c r="X51" s="152"/>
      <c r="Y51" s="205"/>
      <c r="Z51" s="182">
        <f t="shared" si="28"/>
        <v>105.51</v>
      </c>
      <c r="AA51" s="129">
        <f>(SUMPRODUCT(Z52:Z53,AA52:AA53)/Z51)</f>
        <v>0</v>
      </c>
      <c r="AB51" s="130"/>
      <c r="AC51" s="131">
        <f t="shared" ref="AC51" si="29">AA51+AB51</f>
        <v>0</v>
      </c>
      <c r="AD51" s="129">
        <f>Z51*AA51</f>
        <v>0</v>
      </c>
      <c r="AE51" s="132">
        <f t="shared" ref="AE51" si="30">Z51*AB51</f>
        <v>0</v>
      </c>
      <c r="AF51" s="131">
        <f t="shared" ref="AF51" si="31">AD51+AE51</f>
        <v>0</v>
      </c>
      <c r="AG51" s="213" t="s">
        <v>82</v>
      </c>
      <c r="AH51" s="31"/>
      <c r="AJ51" s="29"/>
    </row>
    <row r="52" spans="1:36" s="4" customFormat="1" ht="46.5" customHeight="1" outlineLevel="1" x14ac:dyDescent="0.25">
      <c r="A52" s="148" t="s">
        <v>125</v>
      </c>
      <c r="B52" s="173"/>
      <c r="C52" s="165" t="s">
        <v>196</v>
      </c>
      <c r="D52" s="150"/>
      <c r="E52" s="138" t="s">
        <v>36</v>
      </c>
      <c r="F52" s="154">
        <f>SUM(F53:F53)</f>
        <v>105.51</v>
      </c>
      <c r="G52" s="152"/>
      <c r="H52" s="152"/>
      <c r="I52" s="153"/>
      <c r="J52" s="154"/>
      <c r="K52" s="152"/>
      <c r="L52" s="152"/>
      <c r="M52" s="153"/>
      <c r="N52" s="155"/>
      <c r="O52" s="154"/>
      <c r="P52" s="152"/>
      <c r="Q52" s="152"/>
      <c r="R52" s="152"/>
      <c r="S52" s="152"/>
      <c r="T52" s="153"/>
      <c r="U52" s="154"/>
      <c r="V52" s="152"/>
      <c r="W52" s="152"/>
      <c r="X52" s="152"/>
      <c r="Y52" s="205"/>
      <c r="Z52" s="181">
        <f t="shared" si="28"/>
        <v>105.51</v>
      </c>
      <c r="AA52" s="143"/>
      <c r="AB52" s="144"/>
      <c r="AC52" s="166"/>
      <c r="AD52" s="167"/>
      <c r="AE52" s="168"/>
      <c r="AF52" s="166"/>
      <c r="AG52" s="177"/>
      <c r="AH52" s="31"/>
      <c r="AJ52" s="29"/>
    </row>
    <row r="53" spans="1:36" s="4" customFormat="1" ht="60" customHeight="1" outlineLevel="1" x14ac:dyDescent="0.25">
      <c r="A53" s="148" t="s">
        <v>126</v>
      </c>
      <c r="B53" s="135">
        <v>4100028173</v>
      </c>
      <c r="C53" s="165" t="s">
        <v>50</v>
      </c>
      <c r="D53" s="150"/>
      <c r="E53" s="138" t="s">
        <v>36</v>
      </c>
      <c r="F53" s="154">
        <v>105.51</v>
      </c>
      <c r="G53" s="152"/>
      <c r="H53" s="152"/>
      <c r="I53" s="153"/>
      <c r="J53" s="154"/>
      <c r="K53" s="152"/>
      <c r="L53" s="152"/>
      <c r="M53" s="153"/>
      <c r="N53" s="155"/>
      <c r="O53" s="154"/>
      <c r="P53" s="152"/>
      <c r="Q53" s="152"/>
      <c r="R53" s="152"/>
      <c r="S53" s="152"/>
      <c r="T53" s="153"/>
      <c r="U53" s="154"/>
      <c r="V53" s="152"/>
      <c r="W53" s="152"/>
      <c r="X53" s="152"/>
      <c r="Y53" s="205"/>
      <c r="Z53" s="181">
        <f t="shared" si="28"/>
        <v>105.51</v>
      </c>
      <c r="AA53" s="143"/>
      <c r="AB53" s="144"/>
      <c r="AC53" s="166"/>
      <c r="AD53" s="167"/>
      <c r="AE53" s="168"/>
      <c r="AF53" s="166"/>
      <c r="AG53" s="156" t="s">
        <v>195</v>
      </c>
      <c r="AH53" s="31"/>
      <c r="AJ53" s="29"/>
    </row>
    <row r="54" spans="1:36" s="4" customFormat="1" ht="46.5" customHeight="1" outlineLevel="1" x14ac:dyDescent="0.25">
      <c r="A54" s="160" t="s">
        <v>87</v>
      </c>
      <c r="B54" s="173"/>
      <c r="C54" s="158" t="s">
        <v>86</v>
      </c>
      <c r="D54" s="178"/>
      <c r="E54" s="124" t="s">
        <v>36</v>
      </c>
      <c r="F54" s="162">
        <v>1146.75</v>
      </c>
      <c r="G54" s="161"/>
      <c r="H54" s="161"/>
      <c r="I54" s="157"/>
      <c r="J54" s="162"/>
      <c r="K54" s="161"/>
      <c r="L54" s="161"/>
      <c r="M54" s="157"/>
      <c r="N54" s="163"/>
      <c r="O54" s="162"/>
      <c r="P54" s="161"/>
      <c r="Q54" s="161"/>
      <c r="R54" s="161"/>
      <c r="S54" s="161"/>
      <c r="T54" s="157"/>
      <c r="U54" s="162"/>
      <c r="V54" s="161"/>
      <c r="W54" s="161"/>
      <c r="X54" s="161"/>
      <c r="Y54" s="206"/>
      <c r="Z54" s="182">
        <f t="shared" si="28"/>
        <v>1146.75</v>
      </c>
      <c r="AA54" s="143"/>
      <c r="AB54" s="130"/>
      <c r="AC54" s="131">
        <f t="shared" ref="AC54:AC57" si="32">AA54+AB54</f>
        <v>0</v>
      </c>
      <c r="AD54" s="129">
        <f t="shared" ref="AD54:AD57" si="33">Z54*AA54</f>
        <v>0</v>
      </c>
      <c r="AE54" s="132">
        <f t="shared" ref="AE54:AE57" si="34">Z54*AB54</f>
        <v>0</v>
      </c>
      <c r="AF54" s="131">
        <f t="shared" ref="AF54:AF57" si="35">AD54+AE54</f>
        <v>0</v>
      </c>
      <c r="AG54" s="164"/>
      <c r="AH54" s="31"/>
      <c r="AJ54" s="29"/>
    </row>
    <row r="55" spans="1:36" s="4" customFormat="1" ht="46.5" customHeight="1" outlineLevel="1" x14ac:dyDescent="0.25">
      <c r="A55" s="160" t="s">
        <v>89</v>
      </c>
      <c r="B55" s="173"/>
      <c r="C55" s="158" t="s">
        <v>88</v>
      </c>
      <c r="D55" s="159"/>
      <c r="E55" s="124" t="s">
        <v>36</v>
      </c>
      <c r="F55" s="162">
        <v>180.01</v>
      </c>
      <c r="G55" s="161"/>
      <c r="H55" s="161"/>
      <c r="I55" s="157"/>
      <c r="J55" s="162"/>
      <c r="K55" s="161"/>
      <c r="L55" s="161"/>
      <c r="M55" s="157"/>
      <c r="N55" s="163"/>
      <c r="O55" s="162"/>
      <c r="P55" s="161"/>
      <c r="Q55" s="161"/>
      <c r="R55" s="161"/>
      <c r="S55" s="161"/>
      <c r="T55" s="157"/>
      <c r="U55" s="162"/>
      <c r="V55" s="161"/>
      <c r="W55" s="161"/>
      <c r="X55" s="161"/>
      <c r="Y55" s="206"/>
      <c r="Z55" s="182">
        <f t="shared" si="28"/>
        <v>180.01</v>
      </c>
      <c r="AA55" s="143"/>
      <c r="AB55" s="130"/>
      <c r="AC55" s="131">
        <f t="shared" si="32"/>
        <v>0</v>
      </c>
      <c r="AD55" s="129">
        <f t="shared" si="33"/>
        <v>0</v>
      </c>
      <c r="AE55" s="132">
        <f t="shared" si="34"/>
        <v>0</v>
      </c>
      <c r="AF55" s="131">
        <f t="shared" si="35"/>
        <v>0</v>
      </c>
      <c r="AG55" s="164"/>
      <c r="AH55" s="31"/>
      <c r="AJ55" s="29"/>
    </row>
    <row r="56" spans="1:36" s="4" customFormat="1" ht="46.5" customHeight="1" outlineLevel="1" x14ac:dyDescent="0.25">
      <c r="A56" s="160" t="s">
        <v>91</v>
      </c>
      <c r="B56" s="173"/>
      <c r="C56" s="158" t="s">
        <v>90</v>
      </c>
      <c r="D56" s="159"/>
      <c r="E56" s="124" t="s">
        <v>36</v>
      </c>
      <c r="F56" s="162">
        <v>344.74</v>
      </c>
      <c r="G56" s="161"/>
      <c r="H56" s="161"/>
      <c r="I56" s="157"/>
      <c r="J56" s="162"/>
      <c r="K56" s="161"/>
      <c r="L56" s="161"/>
      <c r="M56" s="157"/>
      <c r="N56" s="163"/>
      <c r="O56" s="162"/>
      <c r="P56" s="161"/>
      <c r="Q56" s="161"/>
      <c r="R56" s="161"/>
      <c r="S56" s="161"/>
      <c r="T56" s="157"/>
      <c r="U56" s="162"/>
      <c r="V56" s="161"/>
      <c r="W56" s="161"/>
      <c r="X56" s="161"/>
      <c r="Y56" s="206"/>
      <c r="Z56" s="182">
        <f t="shared" si="28"/>
        <v>344.74</v>
      </c>
      <c r="AA56" s="143"/>
      <c r="AB56" s="130"/>
      <c r="AC56" s="131">
        <f t="shared" si="32"/>
        <v>0</v>
      </c>
      <c r="AD56" s="129">
        <f t="shared" si="33"/>
        <v>0</v>
      </c>
      <c r="AE56" s="132">
        <f t="shared" si="34"/>
        <v>0</v>
      </c>
      <c r="AF56" s="131">
        <f t="shared" si="35"/>
        <v>0</v>
      </c>
      <c r="AG56" s="164"/>
      <c r="AH56" s="31"/>
      <c r="AJ56" s="29"/>
    </row>
    <row r="57" spans="1:36" s="4" customFormat="1" ht="46.5" customHeight="1" outlineLevel="1" x14ac:dyDescent="0.25">
      <c r="A57" s="160" t="s">
        <v>107</v>
      </c>
      <c r="B57" s="173"/>
      <c r="C57" s="158" t="s">
        <v>92</v>
      </c>
      <c r="D57" s="159"/>
      <c r="E57" s="124" t="s">
        <v>36</v>
      </c>
      <c r="F57" s="162">
        <v>417.95</v>
      </c>
      <c r="G57" s="161"/>
      <c r="H57" s="161"/>
      <c r="I57" s="157"/>
      <c r="J57" s="162"/>
      <c r="K57" s="161"/>
      <c r="L57" s="161"/>
      <c r="M57" s="157"/>
      <c r="N57" s="163"/>
      <c r="O57" s="162"/>
      <c r="P57" s="161"/>
      <c r="Q57" s="161"/>
      <c r="R57" s="161"/>
      <c r="S57" s="161"/>
      <c r="T57" s="157"/>
      <c r="U57" s="162"/>
      <c r="V57" s="161"/>
      <c r="W57" s="161"/>
      <c r="X57" s="161"/>
      <c r="Y57" s="206"/>
      <c r="Z57" s="182">
        <f t="shared" ref="Z57" si="36">SUM(F57:Y57)</f>
        <v>417.95</v>
      </c>
      <c r="AA57" s="143"/>
      <c r="AB57" s="130"/>
      <c r="AC57" s="131">
        <f t="shared" si="32"/>
        <v>0</v>
      </c>
      <c r="AD57" s="129">
        <f t="shared" si="33"/>
        <v>0</v>
      </c>
      <c r="AE57" s="132">
        <f t="shared" si="34"/>
        <v>0</v>
      </c>
      <c r="AF57" s="131">
        <f t="shared" si="35"/>
        <v>0</v>
      </c>
      <c r="AG57" s="164"/>
      <c r="AH57" s="31"/>
      <c r="AJ57" s="29"/>
    </row>
    <row r="58" spans="1:36" ht="46.5" customHeight="1" x14ac:dyDescent="0.2">
      <c r="A58" s="20" t="s">
        <v>115</v>
      </c>
      <c r="B58" s="191"/>
      <c r="C58" s="192" t="s">
        <v>93</v>
      </c>
      <c r="D58" s="21"/>
      <c r="E58" s="21"/>
      <c r="F58" s="52"/>
      <c r="G58" s="21"/>
      <c r="H58" s="21"/>
      <c r="I58" s="22"/>
      <c r="J58" s="52"/>
      <c r="K58" s="21"/>
      <c r="L58" s="21"/>
      <c r="M58" s="22"/>
      <c r="N58" s="110"/>
      <c r="O58" s="52"/>
      <c r="P58" s="21"/>
      <c r="Q58" s="21"/>
      <c r="R58" s="21"/>
      <c r="S58" s="21"/>
      <c r="T58" s="22"/>
      <c r="U58" s="52"/>
      <c r="V58" s="21"/>
      <c r="W58" s="21"/>
      <c r="X58" s="21"/>
      <c r="Y58" s="54"/>
      <c r="Z58" s="53"/>
      <c r="AA58" s="23"/>
      <c r="AB58" s="24"/>
      <c r="AC58" s="22"/>
      <c r="AD58" s="25">
        <f>SUM(AD59:AD93)</f>
        <v>0</v>
      </c>
      <c r="AE58" s="26">
        <f>SUM(AE59:AE93)</f>
        <v>0</v>
      </c>
      <c r="AF58" s="27">
        <f>AE58+AD58</f>
        <v>0</v>
      </c>
      <c r="AG58" s="28"/>
    </row>
    <row r="59" spans="1:36" ht="46.5" customHeight="1" outlineLevel="1" x14ac:dyDescent="0.2">
      <c r="A59" s="121" t="s">
        <v>34</v>
      </c>
      <c r="B59" s="122"/>
      <c r="C59" s="123" t="s">
        <v>35</v>
      </c>
      <c r="D59" s="123"/>
      <c r="E59" s="179" t="s">
        <v>36</v>
      </c>
      <c r="F59" s="125">
        <f>F60</f>
        <v>14.6</v>
      </c>
      <c r="G59" s="126">
        <f t="shared" ref="G59:I59" si="37">G60</f>
        <v>17.27</v>
      </c>
      <c r="H59" s="126">
        <f t="shared" si="37"/>
        <v>9.0399999999999991</v>
      </c>
      <c r="I59" s="127">
        <f t="shared" si="37"/>
        <v>17.07</v>
      </c>
      <c r="J59" s="125"/>
      <c r="K59" s="126"/>
      <c r="L59" s="126"/>
      <c r="M59" s="127"/>
      <c r="N59" s="128"/>
      <c r="O59" s="125"/>
      <c r="P59" s="126"/>
      <c r="Q59" s="126"/>
      <c r="R59" s="126"/>
      <c r="S59" s="126"/>
      <c r="T59" s="127"/>
      <c r="U59" s="125"/>
      <c r="V59" s="126"/>
      <c r="W59" s="126"/>
      <c r="X59" s="126"/>
      <c r="Y59" s="203"/>
      <c r="Z59" s="180">
        <f>SUM(F59:Y59)</f>
        <v>57.98</v>
      </c>
      <c r="AA59" s="129">
        <f>Z60*AA60/Z59</f>
        <v>0</v>
      </c>
      <c r="AB59" s="130"/>
      <c r="AC59" s="131">
        <f t="shared" ref="AC59" si="38">AA59+AB59</f>
        <v>0</v>
      </c>
      <c r="AD59" s="129">
        <f t="shared" ref="AD59" si="39">Z59*AA59</f>
        <v>0</v>
      </c>
      <c r="AE59" s="132">
        <f t="shared" ref="AE59" si="40">Z59*AB59</f>
        <v>0</v>
      </c>
      <c r="AF59" s="131">
        <f t="shared" ref="AF59" si="41">AD59+AE59</f>
        <v>0</v>
      </c>
      <c r="AG59" s="133"/>
    </row>
    <row r="60" spans="1:36" ht="46.5" customHeight="1" outlineLevel="1" x14ac:dyDescent="0.2">
      <c r="A60" s="134" t="s">
        <v>37</v>
      </c>
      <c r="B60" s="135" t="s">
        <v>38</v>
      </c>
      <c r="C60" s="136" t="s">
        <v>39</v>
      </c>
      <c r="D60" s="137"/>
      <c r="E60" s="137" t="s">
        <v>36</v>
      </c>
      <c r="F60" s="139">
        <v>14.6</v>
      </c>
      <c r="G60" s="140">
        <v>17.27</v>
      </c>
      <c r="H60" s="140">
        <v>9.0399999999999991</v>
      </c>
      <c r="I60" s="141">
        <v>17.07</v>
      </c>
      <c r="J60" s="139"/>
      <c r="K60" s="140"/>
      <c r="L60" s="140"/>
      <c r="M60" s="141"/>
      <c r="N60" s="142"/>
      <c r="O60" s="139"/>
      <c r="P60" s="140"/>
      <c r="Q60" s="140"/>
      <c r="R60" s="140"/>
      <c r="S60" s="140"/>
      <c r="T60" s="141"/>
      <c r="U60" s="139"/>
      <c r="V60" s="140"/>
      <c r="W60" s="140"/>
      <c r="X60" s="202"/>
      <c r="Y60" s="204"/>
      <c r="Z60" s="181">
        <f>SUM(F60:Y60)</f>
        <v>57.98</v>
      </c>
      <c r="AA60" s="143"/>
      <c r="AB60" s="144"/>
      <c r="AC60" s="145"/>
      <c r="AD60" s="146"/>
      <c r="AE60" s="147"/>
      <c r="AF60" s="145"/>
      <c r="AG60" s="133"/>
    </row>
    <row r="61" spans="1:36" ht="46.5" customHeight="1" outlineLevel="1" x14ac:dyDescent="0.2">
      <c r="A61" s="160" t="s">
        <v>40</v>
      </c>
      <c r="B61" s="135"/>
      <c r="C61" s="158" t="s">
        <v>47</v>
      </c>
      <c r="D61" s="159"/>
      <c r="E61" s="179" t="s">
        <v>36</v>
      </c>
      <c r="F61" s="162">
        <f>F62</f>
        <v>0</v>
      </c>
      <c r="G61" s="161">
        <f>G62</f>
        <v>18.21</v>
      </c>
      <c r="H61" s="161">
        <f t="shared" ref="H61:I61" si="42">H62</f>
        <v>0</v>
      </c>
      <c r="I61" s="157">
        <f t="shared" si="42"/>
        <v>18.73</v>
      </c>
      <c r="J61" s="162"/>
      <c r="K61" s="161"/>
      <c r="L61" s="161"/>
      <c r="M61" s="157"/>
      <c r="N61" s="163"/>
      <c r="O61" s="162"/>
      <c r="P61" s="161"/>
      <c r="Q61" s="161"/>
      <c r="R61" s="161"/>
      <c r="S61" s="161"/>
      <c r="T61" s="157"/>
      <c r="U61" s="162"/>
      <c r="V61" s="161"/>
      <c r="W61" s="161"/>
      <c r="X61" s="161"/>
      <c r="Y61" s="206"/>
      <c r="Z61" s="182">
        <f>SUM(F61:Y61)</f>
        <v>36.94</v>
      </c>
      <c r="AA61" s="129">
        <f>(SUMPRODUCT(Z62:Z63,AA62:AA63)/Z61)</f>
        <v>0</v>
      </c>
      <c r="AB61" s="130"/>
      <c r="AC61" s="131">
        <f t="shared" ref="AC61" si="43">AA61+AB61</f>
        <v>0</v>
      </c>
      <c r="AD61" s="129">
        <f t="shared" ref="AD61" si="44">Z61*AA61</f>
        <v>0</v>
      </c>
      <c r="AE61" s="132">
        <f t="shared" ref="AE61" si="45">Z61*AB61</f>
        <v>0</v>
      </c>
      <c r="AF61" s="131">
        <f t="shared" ref="AF61" si="46">AD61+AE61</f>
        <v>0</v>
      </c>
      <c r="AG61" s="164"/>
    </row>
    <row r="62" spans="1:36" ht="46.5" customHeight="1" outlineLevel="1" x14ac:dyDescent="0.2">
      <c r="A62" s="148" t="s">
        <v>94</v>
      </c>
      <c r="B62" s="135"/>
      <c r="C62" s="165" t="s">
        <v>196</v>
      </c>
      <c r="D62" s="150"/>
      <c r="E62" s="137" t="s">
        <v>36</v>
      </c>
      <c r="F62" s="154"/>
      <c r="G62" s="152">
        <f>G63</f>
        <v>18.21</v>
      </c>
      <c r="H62" s="152"/>
      <c r="I62" s="153">
        <f>I63</f>
        <v>18.73</v>
      </c>
      <c r="J62" s="154"/>
      <c r="K62" s="152"/>
      <c r="L62" s="152"/>
      <c r="M62" s="153"/>
      <c r="N62" s="155"/>
      <c r="O62" s="154"/>
      <c r="P62" s="152"/>
      <c r="Q62" s="152"/>
      <c r="R62" s="152"/>
      <c r="S62" s="152"/>
      <c r="T62" s="153"/>
      <c r="U62" s="154"/>
      <c r="V62" s="152"/>
      <c r="W62" s="152"/>
      <c r="X62" s="152"/>
      <c r="Y62" s="205"/>
      <c r="Z62" s="181">
        <f t="shared" ref="Z62:Z68" si="47">SUM(F62:Y62)</f>
        <v>36.94</v>
      </c>
      <c r="AA62" s="143"/>
      <c r="AB62" s="144"/>
      <c r="AC62" s="166"/>
      <c r="AD62" s="167"/>
      <c r="AE62" s="168"/>
      <c r="AF62" s="166"/>
      <c r="AG62" s="184"/>
    </row>
    <row r="63" spans="1:36" ht="60" customHeight="1" outlineLevel="1" x14ac:dyDescent="0.2">
      <c r="A63" s="148" t="s">
        <v>95</v>
      </c>
      <c r="B63" s="135">
        <v>4100024542</v>
      </c>
      <c r="C63" s="165" t="s">
        <v>74</v>
      </c>
      <c r="D63" s="150"/>
      <c r="E63" s="137" t="s">
        <v>36</v>
      </c>
      <c r="F63" s="154"/>
      <c r="G63" s="152">
        <v>18.21</v>
      </c>
      <c r="H63" s="152"/>
      <c r="I63" s="153">
        <v>18.73</v>
      </c>
      <c r="J63" s="154"/>
      <c r="K63" s="152"/>
      <c r="L63" s="152"/>
      <c r="M63" s="153"/>
      <c r="N63" s="155"/>
      <c r="O63" s="154"/>
      <c r="P63" s="152"/>
      <c r="Q63" s="152"/>
      <c r="R63" s="152"/>
      <c r="S63" s="152"/>
      <c r="T63" s="153"/>
      <c r="U63" s="154"/>
      <c r="V63" s="152"/>
      <c r="W63" s="152"/>
      <c r="X63" s="152"/>
      <c r="Y63" s="205"/>
      <c r="Z63" s="181">
        <f t="shared" si="47"/>
        <v>36.94</v>
      </c>
      <c r="AA63" s="143"/>
      <c r="AB63" s="144"/>
      <c r="AC63" s="166"/>
      <c r="AD63" s="167"/>
      <c r="AE63" s="168"/>
      <c r="AF63" s="166"/>
      <c r="AG63" s="169" t="s">
        <v>195</v>
      </c>
    </row>
    <row r="64" spans="1:36" ht="46.5" customHeight="1" outlineLevel="1" x14ac:dyDescent="0.2">
      <c r="A64" s="160" t="s">
        <v>42</v>
      </c>
      <c r="B64" s="135"/>
      <c r="C64" s="158" t="s">
        <v>59</v>
      </c>
      <c r="D64" s="150"/>
      <c r="E64" s="179" t="s">
        <v>36</v>
      </c>
      <c r="F64" s="162">
        <f>F66</f>
        <v>16.440000000000001</v>
      </c>
      <c r="G64" s="161">
        <f t="shared" ref="G64:I64" si="48">G66</f>
        <v>19.760000000000002</v>
      </c>
      <c r="H64" s="161">
        <f t="shared" si="48"/>
        <v>11.02</v>
      </c>
      <c r="I64" s="157">
        <f t="shared" si="48"/>
        <v>20.350000000000001</v>
      </c>
      <c r="J64" s="154"/>
      <c r="K64" s="152"/>
      <c r="L64" s="152"/>
      <c r="M64" s="153"/>
      <c r="N64" s="155"/>
      <c r="O64" s="154"/>
      <c r="P64" s="152"/>
      <c r="Q64" s="152"/>
      <c r="R64" s="152"/>
      <c r="S64" s="152"/>
      <c r="T64" s="153"/>
      <c r="U64" s="154"/>
      <c r="V64" s="152"/>
      <c r="W64" s="152"/>
      <c r="X64" s="152"/>
      <c r="Y64" s="205"/>
      <c r="Z64" s="182">
        <f>SUM(F64:Y64)</f>
        <v>67.569999999999993</v>
      </c>
      <c r="AA64" s="129">
        <f>(SUMPRODUCT(Z65:Z68,AA65:AA68)/Z64)</f>
        <v>0</v>
      </c>
      <c r="AB64" s="130"/>
      <c r="AC64" s="131">
        <f t="shared" ref="AC64" si="49">AA64+AB64</f>
        <v>0</v>
      </c>
      <c r="AD64" s="129">
        <f t="shared" ref="AD64" si="50">Z64*AA64</f>
        <v>0</v>
      </c>
      <c r="AE64" s="132">
        <f t="shared" ref="AE64" si="51">Z64*AB64</f>
        <v>0</v>
      </c>
      <c r="AF64" s="131">
        <f t="shared" ref="AF64" si="52">AD64+AE64</f>
        <v>0</v>
      </c>
      <c r="AG64" s="156"/>
      <c r="AH64" s="40"/>
    </row>
    <row r="65" spans="1:34" ht="46.5" customHeight="1" outlineLevel="1" x14ac:dyDescent="0.2">
      <c r="A65" s="148" t="s">
        <v>44</v>
      </c>
      <c r="B65" s="135"/>
      <c r="C65" s="165" t="s">
        <v>196</v>
      </c>
      <c r="D65" s="150"/>
      <c r="E65" s="137" t="s">
        <v>36</v>
      </c>
      <c r="F65" s="154">
        <f>F68+F67</f>
        <v>14.56</v>
      </c>
      <c r="G65" s="152">
        <f t="shared" ref="G65:I65" si="53">G68+G67</f>
        <v>17.18</v>
      </c>
      <c r="H65" s="152">
        <f t="shared" si="53"/>
        <v>9.0500000000000007</v>
      </c>
      <c r="I65" s="153">
        <f t="shared" si="53"/>
        <v>16.64</v>
      </c>
      <c r="J65" s="154"/>
      <c r="K65" s="152"/>
      <c r="L65" s="152"/>
      <c r="M65" s="153"/>
      <c r="N65" s="155"/>
      <c r="O65" s="154"/>
      <c r="P65" s="152"/>
      <c r="Q65" s="152"/>
      <c r="R65" s="152"/>
      <c r="S65" s="152"/>
      <c r="T65" s="153"/>
      <c r="U65" s="154"/>
      <c r="V65" s="152"/>
      <c r="W65" s="152"/>
      <c r="X65" s="152"/>
      <c r="Y65" s="205"/>
      <c r="Z65" s="181">
        <f t="shared" si="47"/>
        <v>57.43</v>
      </c>
      <c r="AA65" s="143"/>
      <c r="AB65" s="144"/>
      <c r="AC65" s="166"/>
      <c r="AD65" s="167"/>
      <c r="AE65" s="168"/>
      <c r="AF65" s="166"/>
      <c r="AG65" s="156"/>
      <c r="AH65" s="40"/>
    </row>
    <row r="66" spans="1:34" ht="46.5" customHeight="1" outlineLevel="1" x14ac:dyDescent="0.2">
      <c r="A66" s="148" t="s">
        <v>96</v>
      </c>
      <c r="B66" s="135" t="s">
        <v>38</v>
      </c>
      <c r="C66" s="136" t="s">
        <v>39</v>
      </c>
      <c r="D66" s="150"/>
      <c r="E66" s="137" t="s">
        <v>36</v>
      </c>
      <c r="F66" s="154">
        <v>16.440000000000001</v>
      </c>
      <c r="G66" s="152">
        <v>19.760000000000002</v>
      </c>
      <c r="H66" s="152">
        <v>11.02</v>
      </c>
      <c r="I66" s="153">
        <v>20.350000000000001</v>
      </c>
      <c r="J66" s="154"/>
      <c r="K66" s="152"/>
      <c r="L66" s="152"/>
      <c r="M66" s="153"/>
      <c r="N66" s="155"/>
      <c r="O66" s="154"/>
      <c r="P66" s="152"/>
      <c r="Q66" s="152"/>
      <c r="R66" s="152"/>
      <c r="S66" s="152"/>
      <c r="T66" s="153"/>
      <c r="U66" s="154"/>
      <c r="V66" s="152"/>
      <c r="W66" s="152"/>
      <c r="X66" s="152"/>
      <c r="Y66" s="205"/>
      <c r="Z66" s="181">
        <f t="shared" si="47"/>
        <v>67.569999999999993</v>
      </c>
      <c r="AA66" s="143"/>
      <c r="AB66" s="144"/>
      <c r="AC66" s="166"/>
      <c r="AD66" s="167"/>
      <c r="AE66" s="168"/>
      <c r="AF66" s="166"/>
      <c r="AG66" s="156"/>
      <c r="AH66" s="40"/>
    </row>
    <row r="67" spans="1:34" ht="46.5" customHeight="1" outlineLevel="1" x14ac:dyDescent="0.2">
      <c r="A67" s="148" t="s">
        <v>168</v>
      </c>
      <c r="B67" s="135">
        <v>4100028170</v>
      </c>
      <c r="C67" s="165" t="s">
        <v>98</v>
      </c>
      <c r="D67" s="150"/>
      <c r="E67" s="137" t="s">
        <v>36</v>
      </c>
      <c r="F67" s="154"/>
      <c r="G67" s="152">
        <v>2.78</v>
      </c>
      <c r="H67" s="152">
        <v>3.05</v>
      </c>
      <c r="I67" s="153">
        <v>3.29</v>
      </c>
      <c r="J67" s="154"/>
      <c r="K67" s="152"/>
      <c r="L67" s="152"/>
      <c r="M67" s="153"/>
      <c r="N67" s="155"/>
      <c r="O67" s="154"/>
      <c r="P67" s="152"/>
      <c r="Q67" s="152"/>
      <c r="R67" s="152"/>
      <c r="S67" s="152"/>
      <c r="T67" s="153"/>
      <c r="U67" s="154"/>
      <c r="V67" s="152"/>
      <c r="W67" s="152"/>
      <c r="X67" s="152"/>
      <c r="Y67" s="205"/>
      <c r="Z67" s="181">
        <f t="shared" si="47"/>
        <v>9.1199999999999992</v>
      </c>
      <c r="AA67" s="143"/>
      <c r="AB67" s="144"/>
      <c r="AC67" s="166"/>
      <c r="AD67" s="167"/>
      <c r="AE67" s="168"/>
      <c r="AF67" s="166"/>
      <c r="AG67" s="252" t="s">
        <v>195</v>
      </c>
      <c r="AH67" s="40"/>
    </row>
    <row r="68" spans="1:34" ht="46.5" customHeight="1" outlineLevel="1" x14ac:dyDescent="0.2">
      <c r="A68" s="148" t="s">
        <v>169</v>
      </c>
      <c r="B68" s="135">
        <v>4100025727</v>
      </c>
      <c r="C68" s="165" t="s">
        <v>45</v>
      </c>
      <c r="D68" s="150"/>
      <c r="E68" s="137" t="s">
        <v>36</v>
      </c>
      <c r="F68" s="154">
        <v>14.56</v>
      </c>
      <c r="G68" s="152">
        <v>14.4</v>
      </c>
      <c r="H68" s="152">
        <v>6</v>
      </c>
      <c r="I68" s="153">
        <v>13.35</v>
      </c>
      <c r="J68" s="154"/>
      <c r="K68" s="152"/>
      <c r="L68" s="152"/>
      <c r="M68" s="153"/>
      <c r="N68" s="155"/>
      <c r="O68" s="154"/>
      <c r="P68" s="152"/>
      <c r="Q68" s="152"/>
      <c r="R68" s="152"/>
      <c r="S68" s="152"/>
      <c r="T68" s="153"/>
      <c r="U68" s="154"/>
      <c r="V68" s="152"/>
      <c r="W68" s="152"/>
      <c r="X68" s="152"/>
      <c r="Y68" s="205"/>
      <c r="Z68" s="181">
        <f t="shared" si="47"/>
        <v>48.31</v>
      </c>
      <c r="AA68" s="143"/>
      <c r="AB68" s="144"/>
      <c r="AC68" s="166"/>
      <c r="AD68" s="167"/>
      <c r="AE68" s="168"/>
      <c r="AF68" s="166"/>
      <c r="AG68" s="253"/>
      <c r="AH68" s="40"/>
    </row>
    <row r="69" spans="1:34" ht="46.5" customHeight="1" outlineLevel="1" x14ac:dyDescent="0.2">
      <c r="A69" s="160" t="s">
        <v>46</v>
      </c>
      <c r="B69" s="173"/>
      <c r="C69" s="158" t="s">
        <v>68</v>
      </c>
      <c r="D69" s="159"/>
      <c r="E69" s="179" t="s">
        <v>36</v>
      </c>
      <c r="F69" s="162">
        <f>F71</f>
        <v>1651.68</v>
      </c>
      <c r="G69" s="161">
        <f t="shared" ref="G69:I69" si="54">G71</f>
        <v>1743.53</v>
      </c>
      <c r="H69" s="161">
        <f t="shared" si="54"/>
        <v>873.66</v>
      </c>
      <c r="I69" s="157">
        <f t="shared" si="54"/>
        <v>1528.14</v>
      </c>
      <c r="J69" s="162"/>
      <c r="K69" s="161"/>
      <c r="L69" s="161"/>
      <c r="M69" s="157"/>
      <c r="N69" s="163"/>
      <c r="O69" s="162"/>
      <c r="P69" s="161"/>
      <c r="Q69" s="161"/>
      <c r="R69" s="161"/>
      <c r="S69" s="161"/>
      <c r="T69" s="157"/>
      <c r="U69" s="162"/>
      <c r="V69" s="161"/>
      <c r="W69" s="161"/>
      <c r="X69" s="161"/>
      <c r="Y69" s="206"/>
      <c r="Z69" s="182">
        <f>SUM(F69:Y69)</f>
        <v>5797.01</v>
      </c>
      <c r="AA69" s="129">
        <f>(SUMPRODUCT(Z70:Z78,AA70:AA78)/Z69)</f>
        <v>0</v>
      </c>
      <c r="AB69" s="130"/>
      <c r="AC69" s="131">
        <f>AA69+AB69</f>
        <v>0</v>
      </c>
      <c r="AD69" s="129">
        <f>Z69*AA69</f>
        <v>0</v>
      </c>
      <c r="AE69" s="132">
        <f>Z69*AB69</f>
        <v>0</v>
      </c>
      <c r="AF69" s="131">
        <f>AD69+AE69</f>
        <v>0</v>
      </c>
      <c r="AG69" s="164"/>
      <c r="AH69" s="40"/>
    </row>
    <row r="70" spans="1:34" ht="46.5" customHeight="1" outlineLevel="1" x14ac:dyDescent="0.2">
      <c r="A70" s="148" t="s">
        <v>48</v>
      </c>
      <c r="B70" s="173"/>
      <c r="C70" s="165" t="s">
        <v>196</v>
      </c>
      <c r="D70" s="174"/>
      <c r="E70" s="137" t="s">
        <v>36</v>
      </c>
      <c r="F70" s="154">
        <f>F73+F74+F77+F78+F75+F76</f>
        <v>1715.13</v>
      </c>
      <c r="G70" s="152">
        <f t="shared" ref="G70:I70" si="55">G73+G74+G77+G78+G75+G76</f>
        <v>1806.6</v>
      </c>
      <c r="H70" s="152">
        <f t="shared" si="55"/>
        <v>921.75</v>
      </c>
      <c r="I70" s="153">
        <f t="shared" si="55"/>
        <v>1596.18</v>
      </c>
      <c r="J70" s="154"/>
      <c r="K70" s="152"/>
      <c r="L70" s="152"/>
      <c r="M70" s="153"/>
      <c r="N70" s="155"/>
      <c r="O70" s="154"/>
      <c r="P70" s="152"/>
      <c r="Q70" s="152"/>
      <c r="R70" s="152"/>
      <c r="S70" s="152"/>
      <c r="T70" s="153"/>
      <c r="U70" s="154"/>
      <c r="V70" s="152"/>
      <c r="W70" s="152"/>
      <c r="X70" s="152"/>
      <c r="Y70" s="205"/>
      <c r="Z70" s="181">
        <f>SUM(F70:Y70)</f>
        <v>6039.66</v>
      </c>
      <c r="AA70" s="143"/>
      <c r="AB70" s="144"/>
      <c r="AC70" s="166"/>
      <c r="AD70" s="167"/>
      <c r="AE70" s="168"/>
      <c r="AF70" s="166"/>
      <c r="AG70" s="133"/>
    </row>
    <row r="71" spans="1:34" ht="46.5" customHeight="1" outlineLevel="1" x14ac:dyDescent="0.2">
      <c r="A71" s="148" t="s">
        <v>49</v>
      </c>
      <c r="B71" s="173" t="s">
        <v>71</v>
      </c>
      <c r="C71" s="165" t="s">
        <v>65</v>
      </c>
      <c r="D71" s="150"/>
      <c r="E71" s="185" t="s">
        <v>36</v>
      </c>
      <c r="F71" s="155">
        <v>1651.68</v>
      </c>
      <c r="G71" s="152">
        <v>1743.53</v>
      </c>
      <c r="H71" s="152">
        <v>873.66</v>
      </c>
      <c r="I71" s="152">
        <v>1528.14</v>
      </c>
      <c r="J71" s="154"/>
      <c r="K71" s="152"/>
      <c r="L71" s="152"/>
      <c r="M71" s="153"/>
      <c r="N71" s="155"/>
      <c r="O71" s="154"/>
      <c r="P71" s="152"/>
      <c r="Q71" s="152"/>
      <c r="R71" s="152"/>
      <c r="S71" s="152"/>
      <c r="T71" s="153"/>
      <c r="U71" s="154"/>
      <c r="V71" s="152"/>
      <c r="W71" s="152"/>
      <c r="X71" s="152"/>
      <c r="Y71" s="205"/>
      <c r="Z71" s="181">
        <f t="shared" ref="Z71:Z78" si="56">SUM(F71:Y71)</f>
        <v>5797.01</v>
      </c>
      <c r="AA71" s="143"/>
      <c r="AB71" s="144"/>
      <c r="AC71" s="166"/>
      <c r="AD71" s="167"/>
      <c r="AE71" s="168"/>
      <c r="AF71" s="166"/>
      <c r="AG71" s="133"/>
      <c r="AH71" s="40"/>
    </row>
    <row r="72" spans="1:34" ht="46.5" customHeight="1" outlineLevel="1" x14ac:dyDescent="0.2">
      <c r="A72" s="148" t="s">
        <v>97</v>
      </c>
      <c r="B72" s="173"/>
      <c r="C72" s="175" t="s">
        <v>73</v>
      </c>
      <c r="D72" s="150"/>
      <c r="E72" s="185" t="s">
        <v>36</v>
      </c>
      <c r="F72" s="155">
        <f>F71</f>
        <v>1651.68</v>
      </c>
      <c r="G72" s="152">
        <f t="shared" ref="G72:I72" si="57">G71</f>
        <v>1743.53</v>
      </c>
      <c r="H72" s="152">
        <f t="shared" si="57"/>
        <v>873.66</v>
      </c>
      <c r="I72" s="153">
        <f t="shared" si="57"/>
        <v>1528.14</v>
      </c>
      <c r="J72" s="154"/>
      <c r="K72" s="152"/>
      <c r="L72" s="152"/>
      <c r="M72" s="153"/>
      <c r="N72" s="155"/>
      <c r="O72" s="154"/>
      <c r="P72" s="152"/>
      <c r="Q72" s="152"/>
      <c r="R72" s="152"/>
      <c r="S72" s="152"/>
      <c r="T72" s="153"/>
      <c r="U72" s="154"/>
      <c r="V72" s="152"/>
      <c r="W72" s="152"/>
      <c r="X72" s="152"/>
      <c r="Y72" s="205"/>
      <c r="Z72" s="181">
        <f t="shared" si="56"/>
        <v>5797.01</v>
      </c>
      <c r="AA72" s="143"/>
      <c r="AB72" s="144"/>
      <c r="AC72" s="166"/>
      <c r="AD72" s="167"/>
      <c r="AE72" s="168"/>
      <c r="AF72" s="166"/>
      <c r="AG72" s="186"/>
    </row>
    <row r="73" spans="1:34" ht="46.5" customHeight="1" outlineLevel="1" x14ac:dyDescent="0.2">
      <c r="A73" s="148" t="s">
        <v>99</v>
      </c>
      <c r="B73" s="173">
        <v>4100028158</v>
      </c>
      <c r="C73" s="165" t="s">
        <v>100</v>
      </c>
      <c r="D73" s="150"/>
      <c r="E73" s="185" t="s">
        <v>36</v>
      </c>
      <c r="F73" s="155">
        <v>1486.55</v>
      </c>
      <c r="G73" s="152">
        <v>1248.22</v>
      </c>
      <c r="H73" s="152">
        <v>546.86</v>
      </c>
      <c r="I73" s="153">
        <v>795.91</v>
      </c>
      <c r="J73" s="154"/>
      <c r="K73" s="152"/>
      <c r="L73" s="152"/>
      <c r="M73" s="153"/>
      <c r="N73" s="155"/>
      <c r="O73" s="154"/>
      <c r="P73" s="152"/>
      <c r="Q73" s="152"/>
      <c r="R73" s="152"/>
      <c r="S73" s="152"/>
      <c r="T73" s="153"/>
      <c r="U73" s="154"/>
      <c r="V73" s="152"/>
      <c r="W73" s="152"/>
      <c r="X73" s="152"/>
      <c r="Y73" s="205"/>
      <c r="Z73" s="181">
        <f t="shared" si="56"/>
        <v>4077.54</v>
      </c>
      <c r="AA73" s="143"/>
      <c r="AB73" s="144"/>
      <c r="AC73" s="166"/>
      <c r="AD73" s="167"/>
      <c r="AE73" s="168"/>
      <c r="AF73" s="166"/>
      <c r="AG73" s="249" t="s">
        <v>197</v>
      </c>
      <c r="AH73" s="40"/>
    </row>
    <row r="74" spans="1:34" ht="46.5" customHeight="1" outlineLevel="1" x14ac:dyDescent="0.2">
      <c r="A74" s="148" t="s">
        <v>170</v>
      </c>
      <c r="B74" s="135">
        <v>4100028159</v>
      </c>
      <c r="C74" s="165" t="s">
        <v>101</v>
      </c>
      <c r="D74" s="150"/>
      <c r="E74" s="185" t="s">
        <v>36</v>
      </c>
      <c r="F74" s="155"/>
      <c r="G74" s="152"/>
      <c r="H74" s="152"/>
      <c r="I74" s="153">
        <v>222.02</v>
      </c>
      <c r="J74" s="154"/>
      <c r="K74" s="152"/>
      <c r="L74" s="152"/>
      <c r="M74" s="153"/>
      <c r="N74" s="155"/>
      <c r="O74" s="154"/>
      <c r="P74" s="152"/>
      <c r="Q74" s="152"/>
      <c r="R74" s="152"/>
      <c r="S74" s="152"/>
      <c r="T74" s="153"/>
      <c r="U74" s="154"/>
      <c r="V74" s="152"/>
      <c r="W74" s="152"/>
      <c r="X74" s="152"/>
      <c r="Y74" s="205"/>
      <c r="Z74" s="181">
        <f t="shared" si="56"/>
        <v>222.02</v>
      </c>
      <c r="AA74" s="143"/>
      <c r="AB74" s="144"/>
      <c r="AC74" s="166"/>
      <c r="AD74" s="167"/>
      <c r="AE74" s="168"/>
      <c r="AF74" s="166"/>
      <c r="AG74" s="250"/>
    </row>
    <row r="75" spans="1:34" ht="46.5" customHeight="1" outlineLevel="1" x14ac:dyDescent="0.2">
      <c r="A75" s="148" t="s">
        <v>171</v>
      </c>
      <c r="B75" s="135">
        <v>4100028171</v>
      </c>
      <c r="C75" s="165" t="s">
        <v>102</v>
      </c>
      <c r="D75" s="150"/>
      <c r="E75" s="185" t="s">
        <v>36</v>
      </c>
      <c r="F75" s="155"/>
      <c r="G75" s="152">
        <v>78.14</v>
      </c>
      <c r="H75" s="152">
        <v>23.32</v>
      </c>
      <c r="I75" s="153">
        <v>120.18</v>
      </c>
      <c r="J75" s="154"/>
      <c r="K75" s="152"/>
      <c r="L75" s="152"/>
      <c r="M75" s="153"/>
      <c r="N75" s="155"/>
      <c r="O75" s="154"/>
      <c r="P75" s="152"/>
      <c r="Q75" s="152"/>
      <c r="R75" s="152"/>
      <c r="S75" s="152"/>
      <c r="T75" s="153"/>
      <c r="U75" s="154"/>
      <c r="V75" s="152"/>
      <c r="W75" s="152"/>
      <c r="X75" s="152"/>
      <c r="Y75" s="205"/>
      <c r="Z75" s="181">
        <f t="shared" si="56"/>
        <v>221.64</v>
      </c>
      <c r="AA75" s="143"/>
      <c r="AB75" s="144"/>
      <c r="AC75" s="166"/>
      <c r="AD75" s="167"/>
      <c r="AE75" s="168"/>
      <c r="AF75" s="166"/>
      <c r="AG75" s="250"/>
    </row>
    <row r="76" spans="1:34" ht="46.5" customHeight="1" outlineLevel="1" x14ac:dyDescent="0.2">
      <c r="A76" s="148" t="s">
        <v>172</v>
      </c>
      <c r="B76" s="135">
        <v>4100028170</v>
      </c>
      <c r="C76" s="165" t="s">
        <v>98</v>
      </c>
      <c r="D76" s="150"/>
      <c r="E76" s="185" t="s">
        <v>36</v>
      </c>
      <c r="F76" s="155"/>
      <c r="G76" s="152">
        <v>216.82</v>
      </c>
      <c r="H76" s="152">
        <v>236.05</v>
      </c>
      <c r="I76" s="153">
        <v>250.05</v>
      </c>
      <c r="J76" s="154"/>
      <c r="K76" s="152"/>
      <c r="L76" s="152"/>
      <c r="M76" s="153"/>
      <c r="N76" s="155"/>
      <c r="O76" s="154"/>
      <c r="P76" s="152"/>
      <c r="Q76" s="152"/>
      <c r="R76" s="152"/>
      <c r="S76" s="152"/>
      <c r="T76" s="153"/>
      <c r="U76" s="154"/>
      <c r="V76" s="152"/>
      <c r="W76" s="152"/>
      <c r="X76" s="152"/>
      <c r="Y76" s="205"/>
      <c r="Z76" s="181">
        <f t="shared" si="56"/>
        <v>702.92</v>
      </c>
      <c r="AA76" s="143"/>
      <c r="AB76" s="144"/>
      <c r="AC76" s="166"/>
      <c r="AD76" s="167"/>
      <c r="AE76" s="168"/>
      <c r="AF76" s="166"/>
      <c r="AG76" s="250"/>
    </row>
    <row r="77" spans="1:34" ht="46.5" customHeight="1" outlineLevel="1" x14ac:dyDescent="0.2">
      <c r="A77" s="148" t="s">
        <v>173</v>
      </c>
      <c r="B77" s="135">
        <v>4100024542</v>
      </c>
      <c r="C77" s="165" t="s">
        <v>74</v>
      </c>
      <c r="D77" s="150"/>
      <c r="E77" s="185" t="s">
        <v>36</v>
      </c>
      <c r="F77" s="155">
        <v>223.38</v>
      </c>
      <c r="G77" s="152">
        <v>256.68</v>
      </c>
      <c r="H77" s="152">
        <v>112.61</v>
      </c>
      <c r="I77" s="153">
        <v>201.59</v>
      </c>
      <c r="J77" s="154"/>
      <c r="K77" s="152"/>
      <c r="L77" s="152"/>
      <c r="M77" s="153"/>
      <c r="N77" s="155"/>
      <c r="O77" s="154"/>
      <c r="P77" s="152"/>
      <c r="Q77" s="152"/>
      <c r="R77" s="152"/>
      <c r="S77" s="152"/>
      <c r="T77" s="153"/>
      <c r="U77" s="154"/>
      <c r="V77" s="152"/>
      <c r="W77" s="152"/>
      <c r="X77" s="152"/>
      <c r="Y77" s="205"/>
      <c r="Z77" s="181">
        <f t="shared" si="56"/>
        <v>794.26</v>
      </c>
      <c r="AA77" s="143"/>
      <c r="AB77" s="144"/>
      <c r="AC77" s="166"/>
      <c r="AD77" s="167"/>
      <c r="AE77" s="168"/>
      <c r="AF77" s="166"/>
      <c r="AG77" s="250"/>
    </row>
    <row r="78" spans="1:34" ht="46.5" customHeight="1" outlineLevel="1" x14ac:dyDescent="0.2">
      <c r="A78" s="148" t="s">
        <v>174</v>
      </c>
      <c r="B78" s="135">
        <v>4100025727</v>
      </c>
      <c r="C78" s="165" t="s">
        <v>45</v>
      </c>
      <c r="D78" s="150"/>
      <c r="E78" s="185" t="s">
        <v>36</v>
      </c>
      <c r="F78" s="155">
        <v>5.2</v>
      </c>
      <c r="G78" s="152">
        <v>6.74</v>
      </c>
      <c r="H78" s="152">
        <v>2.91</v>
      </c>
      <c r="I78" s="153">
        <v>6.43</v>
      </c>
      <c r="J78" s="154"/>
      <c r="K78" s="152"/>
      <c r="L78" s="152"/>
      <c r="M78" s="153"/>
      <c r="N78" s="155"/>
      <c r="O78" s="154"/>
      <c r="P78" s="152"/>
      <c r="Q78" s="152"/>
      <c r="R78" s="152"/>
      <c r="S78" s="152"/>
      <c r="T78" s="153"/>
      <c r="U78" s="154"/>
      <c r="V78" s="152"/>
      <c r="W78" s="152"/>
      <c r="X78" s="152"/>
      <c r="Y78" s="205"/>
      <c r="Z78" s="181">
        <f t="shared" si="56"/>
        <v>21.28</v>
      </c>
      <c r="AA78" s="143"/>
      <c r="AB78" s="144"/>
      <c r="AC78" s="166"/>
      <c r="AD78" s="167"/>
      <c r="AE78" s="168"/>
      <c r="AF78" s="166"/>
      <c r="AG78" s="250"/>
    </row>
    <row r="79" spans="1:34" ht="46.5" customHeight="1" outlineLevel="1" x14ac:dyDescent="0.2">
      <c r="A79" s="160" t="s">
        <v>51</v>
      </c>
      <c r="B79" s="173"/>
      <c r="C79" s="158" t="s">
        <v>77</v>
      </c>
      <c r="D79" s="159"/>
      <c r="E79" s="187" t="s">
        <v>36</v>
      </c>
      <c r="F79" s="163">
        <f>F80</f>
        <v>0</v>
      </c>
      <c r="G79" s="161">
        <f t="shared" ref="G79:I79" si="58">G80</f>
        <v>26.11</v>
      </c>
      <c r="H79" s="161">
        <f t="shared" si="58"/>
        <v>37.72</v>
      </c>
      <c r="I79" s="157">
        <f t="shared" si="58"/>
        <v>53.51</v>
      </c>
      <c r="J79" s="162"/>
      <c r="K79" s="161"/>
      <c r="L79" s="161"/>
      <c r="M79" s="157"/>
      <c r="N79" s="163"/>
      <c r="O79" s="162"/>
      <c r="P79" s="161"/>
      <c r="Q79" s="161"/>
      <c r="R79" s="161"/>
      <c r="S79" s="161"/>
      <c r="T79" s="157"/>
      <c r="U79" s="162"/>
      <c r="V79" s="161"/>
      <c r="W79" s="161"/>
      <c r="X79" s="161"/>
      <c r="Y79" s="206"/>
      <c r="Z79" s="182">
        <f>SUM(F79:Y79)</f>
        <v>117.34</v>
      </c>
      <c r="AA79" s="129">
        <f>(SUMPRODUCT(Z80:Z81,AA80:AA81)/Z79)</f>
        <v>0</v>
      </c>
      <c r="AB79" s="130"/>
      <c r="AC79" s="131">
        <f>AA79+AB79</f>
        <v>0</v>
      </c>
      <c r="AD79" s="129">
        <f>Z79*AA79</f>
        <v>0</v>
      </c>
      <c r="AE79" s="132">
        <f>Z79*AB79</f>
        <v>0</v>
      </c>
      <c r="AF79" s="131">
        <f>AD79+AE79</f>
        <v>0</v>
      </c>
      <c r="AG79" s="164"/>
    </row>
    <row r="80" spans="1:34" ht="46.5" customHeight="1" outlineLevel="1" x14ac:dyDescent="0.3">
      <c r="A80" s="148" t="s">
        <v>52</v>
      </c>
      <c r="B80" s="173"/>
      <c r="C80" s="165" t="s">
        <v>196</v>
      </c>
      <c r="D80" s="150"/>
      <c r="E80" s="185" t="s">
        <v>36</v>
      </c>
      <c r="F80" s="188">
        <f>SUM(F81:F81)</f>
        <v>0</v>
      </c>
      <c r="G80" s="152">
        <f>SUM(G81:G81)</f>
        <v>26.11</v>
      </c>
      <c r="H80" s="152">
        <f>SUM(H81:H81)</f>
        <v>37.72</v>
      </c>
      <c r="I80" s="153">
        <f>SUM(I81:I81)</f>
        <v>53.51</v>
      </c>
      <c r="J80" s="154"/>
      <c r="K80" s="152"/>
      <c r="L80" s="152"/>
      <c r="M80" s="153"/>
      <c r="N80" s="155"/>
      <c r="O80" s="154"/>
      <c r="P80" s="152"/>
      <c r="Q80" s="152"/>
      <c r="R80" s="152"/>
      <c r="S80" s="152"/>
      <c r="T80" s="153"/>
      <c r="U80" s="154"/>
      <c r="V80" s="152"/>
      <c r="W80" s="152"/>
      <c r="X80" s="152"/>
      <c r="Y80" s="205"/>
      <c r="Z80" s="181">
        <f>SUM(F80:Y80)</f>
        <v>117.34</v>
      </c>
      <c r="AA80" s="143"/>
      <c r="AB80" s="144"/>
      <c r="AC80" s="166"/>
      <c r="AD80" s="167"/>
      <c r="AE80" s="168"/>
      <c r="AF80" s="166"/>
      <c r="AG80" s="176"/>
    </row>
    <row r="81" spans="1:34" ht="60" customHeight="1" outlineLevel="1" x14ac:dyDescent="0.2">
      <c r="A81" s="148" t="s">
        <v>53</v>
      </c>
      <c r="B81" s="135">
        <v>4100028170</v>
      </c>
      <c r="C81" s="165" t="s">
        <v>98</v>
      </c>
      <c r="D81" s="150"/>
      <c r="E81" s="185" t="s">
        <v>36</v>
      </c>
      <c r="F81" s="189"/>
      <c r="G81" s="152">
        <v>26.11</v>
      </c>
      <c r="H81" s="152">
        <v>37.72</v>
      </c>
      <c r="I81" s="152">
        <v>53.51</v>
      </c>
      <c r="J81" s="154"/>
      <c r="K81" s="152"/>
      <c r="L81" s="152"/>
      <c r="M81" s="153"/>
      <c r="N81" s="155"/>
      <c r="O81" s="154"/>
      <c r="P81" s="152"/>
      <c r="Q81" s="152"/>
      <c r="R81" s="152"/>
      <c r="S81" s="152"/>
      <c r="T81" s="153"/>
      <c r="U81" s="154"/>
      <c r="V81" s="152"/>
      <c r="W81" s="152"/>
      <c r="X81" s="152"/>
      <c r="Y81" s="205"/>
      <c r="Z81" s="181">
        <f>SUM(F81:Y81)</f>
        <v>117.34</v>
      </c>
      <c r="AA81" s="143"/>
      <c r="AB81" s="144"/>
      <c r="AC81" s="166"/>
      <c r="AD81" s="167"/>
      <c r="AE81" s="168"/>
      <c r="AF81" s="166"/>
      <c r="AG81" s="156" t="s">
        <v>195</v>
      </c>
    </row>
    <row r="82" spans="1:34" ht="66.75" customHeight="1" outlineLevel="1" x14ac:dyDescent="0.2">
      <c r="A82" s="160" t="s">
        <v>54</v>
      </c>
      <c r="B82" s="173"/>
      <c r="C82" s="158" t="s">
        <v>198</v>
      </c>
      <c r="D82" s="159"/>
      <c r="E82" s="187" t="s">
        <v>36</v>
      </c>
      <c r="F82" s="190">
        <f>F83</f>
        <v>91.2</v>
      </c>
      <c r="G82" s="161">
        <f t="shared" ref="G82:I82" si="59">G83</f>
        <v>59.38</v>
      </c>
      <c r="H82" s="161">
        <f t="shared" si="59"/>
        <v>52.76</v>
      </c>
      <c r="I82" s="157">
        <f t="shared" si="59"/>
        <v>80.680000000000007</v>
      </c>
      <c r="J82" s="154"/>
      <c r="K82" s="152"/>
      <c r="L82" s="152"/>
      <c r="M82" s="153"/>
      <c r="N82" s="155"/>
      <c r="O82" s="154"/>
      <c r="P82" s="152"/>
      <c r="Q82" s="152"/>
      <c r="R82" s="152"/>
      <c r="S82" s="152"/>
      <c r="T82" s="153"/>
      <c r="U82" s="154"/>
      <c r="V82" s="152"/>
      <c r="W82" s="152"/>
      <c r="X82" s="152"/>
      <c r="Y82" s="205"/>
      <c r="Z82" s="182">
        <f>SUM(F82:Y82)</f>
        <v>284.02</v>
      </c>
      <c r="AA82" s="129">
        <f>(SUMPRODUCT(Z83:Z88,AA83:AA88)/Z82)</f>
        <v>0</v>
      </c>
      <c r="AB82" s="130"/>
      <c r="AC82" s="131">
        <f t="shared" ref="AC82" si="60">AA82+AB82</f>
        <v>0</v>
      </c>
      <c r="AD82" s="129">
        <f t="shared" ref="AD82" si="61">Z82*AA82</f>
        <v>0</v>
      </c>
      <c r="AE82" s="132">
        <f t="shared" ref="AE82" si="62">Z82*AB82</f>
        <v>0</v>
      </c>
      <c r="AF82" s="131">
        <f t="shared" ref="AF82" si="63">AD82+AE82</f>
        <v>0</v>
      </c>
      <c r="AG82" s="213" t="s">
        <v>82</v>
      </c>
    </row>
    <row r="83" spans="1:34" ht="46.5" customHeight="1" outlineLevel="1" x14ac:dyDescent="0.2">
      <c r="A83" s="148" t="s">
        <v>56</v>
      </c>
      <c r="B83" s="173"/>
      <c r="C83" s="165" t="s">
        <v>196</v>
      </c>
      <c r="D83" s="150"/>
      <c r="E83" s="185" t="s">
        <v>36</v>
      </c>
      <c r="F83" s="155">
        <f>SUM(F84:F88)</f>
        <v>91.2</v>
      </c>
      <c r="G83" s="152">
        <f>SUM(G84:G88)</f>
        <v>59.38</v>
      </c>
      <c r="H83" s="152">
        <f>SUM(H84:H88)</f>
        <v>52.76</v>
      </c>
      <c r="I83" s="153">
        <f>SUM(I84:I88)</f>
        <v>80.680000000000007</v>
      </c>
      <c r="J83" s="154"/>
      <c r="K83" s="152"/>
      <c r="L83" s="152"/>
      <c r="M83" s="153"/>
      <c r="N83" s="155"/>
      <c r="O83" s="154"/>
      <c r="P83" s="152"/>
      <c r="Q83" s="152"/>
      <c r="R83" s="152"/>
      <c r="S83" s="152"/>
      <c r="T83" s="153"/>
      <c r="U83" s="154"/>
      <c r="V83" s="152"/>
      <c r="W83" s="152"/>
      <c r="X83" s="152"/>
      <c r="Y83" s="205"/>
      <c r="Z83" s="181">
        <f>SUM(F83:Y83)</f>
        <v>284.02</v>
      </c>
      <c r="AA83" s="143"/>
      <c r="AB83" s="144"/>
      <c r="AC83" s="166"/>
      <c r="AD83" s="167"/>
      <c r="AE83" s="168"/>
      <c r="AF83" s="166"/>
      <c r="AG83" s="177"/>
    </row>
    <row r="84" spans="1:34" ht="46.5" customHeight="1" outlineLevel="1" x14ac:dyDescent="0.2">
      <c r="A84" s="148" t="s">
        <v>57</v>
      </c>
      <c r="B84" s="173">
        <v>4100028158</v>
      </c>
      <c r="C84" s="165" t="s">
        <v>100</v>
      </c>
      <c r="D84" s="150"/>
      <c r="E84" s="137" t="s">
        <v>36</v>
      </c>
      <c r="F84" s="154">
        <v>86.86</v>
      </c>
      <c r="G84" s="152">
        <v>39.28</v>
      </c>
      <c r="H84" s="152">
        <v>28.04</v>
      </c>
      <c r="I84" s="153">
        <v>37.049999999999997</v>
      </c>
      <c r="J84" s="154"/>
      <c r="K84" s="152"/>
      <c r="L84" s="152"/>
      <c r="M84" s="153"/>
      <c r="N84" s="155"/>
      <c r="O84" s="154"/>
      <c r="P84" s="152"/>
      <c r="Q84" s="152"/>
      <c r="R84" s="152"/>
      <c r="S84" s="152"/>
      <c r="T84" s="153"/>
      <c r="U84" s="154"/>
      <c r="V84" s="152"/>
      <c r="W84" s="152"/>
      <c r="X84" s="152"/>
      <c r="Y84" s="205"/>
      <c r="Z84" s="181">
        <f t="shared" ref="Z84:Z91" si="64">SUM(F84:Y84)</f>
        <v>191.23</v>
      </c>
      <c r="AA84" s="143"/>
      <c r="AB84" s="144"/>
      <c r="AC84" s="166"/>
      <c r="AD84" s="167"/>
      <c r="AE84" s="168"/>
      <c r="AF84" s="166"/>
      <c r="AG84" s="249" t="s">
        <v>197</v>
      </c>
    </row>
    <row r="85" spans="1:34" ht="46.5" customHeight="1" outlineLevel="1" x14ac:dyDescent="0.2">
      <c r="A85" s="148" t="s">
        <v>175</v>
      </c>
      <c r="B85" s="135">
        <v>4100028171</v>
      </c>
      <c r="C85" s="165" t="s">
        <v>102</v>
      </c>
      <c r="D85" s="150"/>
      <c r="E85" s="137" t="s">
        <v>36</v>
      </c>
      <c r="F85" s="154"/>
      <c r="G85" s="152"/>
      <c r="H85" s="152"/>
      <c r="I85" s="153">
        <v>6.36</v>
      </c>
      <c r="J85" s="154"/>
      <c r="K85" s="152"/>
      <c r="L85" s="152"/>
      <c r="M85" s="153"/>
      <c r="N85" s="155"/>
      <c r="O85" s="154"/>
      <c r="P85" s="152"/>
      <c r="Q85" s="152"/>
      <c r="R85" s="152"/>
      <c r="S85" s="152"/>
      <c r="T85" s="153"/>
      <c r="U85" s="154"/>
      <c r="V85" s="152"/>
      <c r="W85" s="152"/>
      <c r="X85" s="152"/>
      <c r="Y85" s="205"/>
      <c r="Z85" s="181">
        <f t="shared" si="64"/>
        <v>6.36</v>
      </c>
      <c r="AA85" s="143"/>
      <c r="AB85" s="144"/>
      <c r="AC85" s="166"/>
      <c r="AD85" s="167"/>
      <c r="AE85" s="168"/>
      <c r="AF85" s="166"/>
      <c r="AG85" s="250"/>
    </row>
    <row r="86" spans="1:34" ht="46.5" customHeight="1" outlineLevel="1" x14ac:dyDescent="0.2">
      <c r="A86" s="148" t="s">
        <v>176</v>
      </c>
      <c r="B86" s="135">
        <v>4100028170</v>
      </c>
      <c r="C86" s="165" t="s">
        <v>98</v>
      </c>
      <c r="D86" s="150"/>
      <c r="E86" s="137" t="s">
        <v>36</v>
      </c>
      <c r="F86" s="154"/>
      <c r="G86" s="152">
        <v>16.329999999999998</v>
      </c>
      <c r="H86" s="152">
        <v>24.72</v>
      </c>
      <c r="I86" s="153">
        <v>34.65</v>
      </c>
      <c r="J86" s="154"/>
      <c r="K86" s="152"/>
      <c r="L86" s="152"/>
      <c r="M86" s="153"/>
      <c r="N86" s="155"/>
      <c r="O86" s="154"/>
      <c r="P86" s="152"/>
      <c r="Q86" s="152"/>
      <c r="R86" s="152"/>
      <c r="S86" s="152"/>
      <c r="T86" s="153"/>
      <c r="U86" s="154"/>
      <c r="V86" s="152"/>
      <c r="W86" s="152"/>
      <c r="X86" s="152"/>
      <c r="Y86" s="205"/>
      <c r="Z86" s="181">
        <f t="shared" si="64"/>
        <v>75.7</v>
      </c>
      <c r="AA86" s="143"/>
      <c r="AB86" s="144"/>
      <c r="AC86" s="166"/>
      <c r="AD86" s="167"/>
      <c r="AE86" s="168"/>
      <c r="AF86" s="166"/>
      <c r="AG86" s="250"/>
      <c r="AH86" s="40"/>
    </row>
    <row r="87" spans="1:34" ht="46.5" customHeight="1" outlineLevel="1" x14ac:dyDescent="0.2">
      <c r="A87" s="148" t="s">
        <v>177</v>
      </c>
      <c r="B87" s="135">
        <v>4100024542</v>
      </c>
      <c r="C87" s="165" t="s">
        <v>74</v>
      </c>
      <c r="D87" s="150"/>
      <c r="E87" s="137" t="s">
        <v>36</v>
      </c>
      <c r="F87" s="154"/>
      <c r="G87" s="152">
        <v>3.77</v>
      </c>
      <c r="H87" s="152"/>
      <c r="I87" s="153">
        <v>2.62</v>
      </c>
      <c r="J87" s="154"/>
      <c r="K87" s="152"/>
      <c r="L87" s="152"/>
      <c r="M87" s="153"/>
      <c r="N87" s="155"/>
      <c r="O87" s="154"/>
      <c r="P87" s="152"/>
      <c r="Q87" s="152"/>
      <c r="R87" s="152"/>
      <c r="S87" s="152"/>
      <c r="T87" s="153"/>
      <c r="U87" s="154"/>
      <c r="V87" s="152"/>
      <c r="W87" s="152"/>
      <c r="X87" s="152"/>
      <c r="Y87" s="205"/>
      <c r="Z87" s="181">
        <f t="shared" ref="Z87" si="65">SUM(F87:Y87)</f>
        <v>6.39</v>
      </c>
      <c r="AA87" s="143"/>
      <c r="AB87" s="144"/>
      <c r="AC87" s="166"/>
      <c r="AD87" s="167"/>
      <c r="AE87" s="168"/>
      <c r="AF87" s="166"/>
      <c r="AG87" s="250"/>
      <c r="AH87" s="40"/>
    </row>
    <row r="88" spans="1:34" ht="46.5" customHeight="1" outlineLevel="1" x14ac:dyDescent="0.2">
      <c r="A88" s="148" t="s">
        <v>178</v>
      </c>
      <c r="B88" s="135">
        <v>4100025727</v>
      </c>
      <c r="C88" s="165" t="s">
        <v>45</v>
      </c>
      <c r="D88" s="150"/>
      <c r="E88" s="137" t="s">
        <v>36</v>
      </c>
      <c r="F88" s="154">
        <v>4.34</v>
      </c>
      <c r="G88" s="152"/>
      <c r="H88" s="152"/>
      <c r="I88" s="153"/>
      <c r="J88" s="154"/>
      <c r="K88" s="152"/>
      <c r="L88" s="152"/>
      <c r="M88" s="153"/>
      <c r="N88" s="155"/>
      <c r="O88" s="154"/>
      <c r="P88" s="152"/>
      <c r="Q88" s="152"/>
      <c r="R88" s="152"/>
      <c r="S88" s="152"/>
      <c r="T88" s="153"/>
      <c r="U88" s="154"/>
      <c r="V88" s="152"/>
      <c r="W88" s="152"/>
      <c r="X88" s="152"/>
      <c r="Y88" s="205"/>
      <c r="Z88" s="181">
        <f t="shared" si="64"/>
        <v>4.34</v>
      </c>
      <c r="AA88" s="143"/>
      <c r="AB88" s="144"/>
      <c r="AC88" s="166"/>
      <c r="AD88" s="167"/>
      <c r="AE88" s="168"/>
      <c r="AF88" s="166"/>
      <c r="AG88" s="250"/>
      <c r="AH88" s="40"/>
    </row>
    <row r="89" spans="1:34" ht="46.5" customHeight="1" outlineLevel="1" x14ac:dyDescent="0.2">
      <c r="A89" s="160" t="s">
        <v>58</v>
      </c>
      <c r="B89" s="173"/>
      <c r="C89" s="158" t="s">
        <v>86</v>
      </c>
      <c r="D89" s="178"/>
      <c r="E89" s="179" t="s">
        <v>36</v>
      </c>
      <c r="F89" s="162">
        <v>1211.1199999999999</v>
      </c>
      <c r="G89" s="161">
        <v>1057.67</v>
      </c>
      <c r="H89" s="161">
        <v>820.83</v>
      </c>
      <c r="I89" s="157">
        <v>1393.02</v>
      </c>
      <c r="J89" s="162"/>
      <c r="K89" s="161"/>
      <c r="L89" s="161"/>
      <c r="M89" s="157"/>
      <c r="N89" s="163"/>
      <c r="O89" s="162"/>
      <c r="P89" s="161"/>
      <c r="Q89" s="161"/>
      <c r="R89" s="161"/>
      <c r="S89" s="161"/>
      <c r="T89" s="157"/>
      <c r="U89" s="162"/>
      <c r="V89" s="161"/>
      <c r="W89" s="161"/>
      <c r="X89" s="161"/>
      <c r="Y89" s="206"/>
      <c r="Z89" s="182">
        <f t="shared" si="64"/>
        <v>4482.6400000000003</v>
      </c>
      <c r="AA89" s="143"/>
      <c r="AB89" s="130"/>
      <c r="AC89" s="131">
        <f t="shared" ref="AC89:AC93" si="66">AA89+AB89</f>
        <v>0</v>
      </c>
      <c r="AD89" s="129">
        <f t="shared" ref="AD89:AD93" si="67">Z89*AA89</f>
        <v>0</v>
      </c>
      <c r="AE89" s="132">
        <f t="shared" ref="AE89:AE93" si="68">Z89*AB89</f>
        <v>0</v>
      </c>
      <c r="AF89" s="131">
        <f t="shared" ref="AF89:AF93" si="69">AD89+AE89</f>
        <v>0</v>
      </c>
      <c r="AG89" s="164"/>
      <c r="AH89" s="40"/>
    </row>
    <row r="90" spans="1:34" ht="46.5" customHeight="1" outlineLevel="1" x14ac:dyDescent="0.2">
      <c r="A90" s="160" t="s">
        <v>63</v>
      </c>
      <c r="B90" s="173"/>
      <c r="C90" s="158" t="s">
        <v>88</v>
      </c>
      <c r="D90" s="159"/>
      <c r="E90" s="179" t="s">
        <v>36</v>
      </c>
      <c r="F90" s="162">
        <v>152.34</v>
      </c>
      <c r="G90" s="161">
        <v>213.83</v>
      </c>
      <c r="H90" s="161">
        <v>156.71</v>
      </c>
      <c r="I90" s="157">
        <v>176.83</v>
      </c>
      <c r="J90" s="162"/>
      <c r="K90" s="161"/>
      <c r="L90" s="161"/>
      <c r="M90" s="157"/>
      <c r="N90" s="163"/>
      <c r="O90" s="162"/>
      <c r="P90" s="161"/>
      <c r="Q90" s="161"/>
      <c r="R90" s="161"/>
      <c r="S90" s="161"/>
      <c r="T90" s="157"/>
      <c r="U90" s="162"/>
      <c r="V90" s="161"/>
      <c r="W90" s="161"/>
      <c r="X90" s="161"/>
      <c r="Y90" s="206"/>
      <c r="Z90" s="182">
        <f t="shared" si="64"/>
        <v>699.71</v>
      </c>
      <c r="AA90" s="143"/>
      <c r="AB90" s="130"/>
      <c r="AC90" s="131">
        <f t="shared" si="66"/>
        <v>0</v>
      </c>
      <c r="AD90" s="129">
        <f t="shared" si="67"/>
        <v>0</v>
      </c>
      <c r="AE90" s="132">
        <f t="shared" si="68"/>
        <v>0</v>
      </c>
      <c r="AF90" s="131">
        <f t="shared" si="69"/>
        <v>0</v>
      </c>
      <c r="AG90" s="164"/>
      <c r="AH90" s="40"/>
    </row>
    <row r="91" spans="1:34" ht="46.5" customHeight="1" outlineLevel="1" x14ac:dyDescent="0.2">
      <c r="A91" s="160" t="s">
        <v>67</v>
      </c>
      <c r="B91" s="173"/>
      <c r="C91" s="158" t="s">
        <v>90</v>
      </c>
      <c r="D91" s="159"/>
      <c r="E91" s="179" t="s">
        <v>36</v>
      </c>
      <c r="F91" s="162">
        <v>158.93</v>
      </c>
      <c r="G91" s="161">
        <v>257.95999999999998</v>
      </c>
      <c r="H91" s="161">
        <v>337.14</v>
      </c>
      <c r="I91" s="157">
        <v>514.98</v>
      </c>
      <c r="J91" s="162"/>
      <c r="K91" s="161"/>
      <c r="L91" s="161"/>
      <c r="M91" s="157"/>
      <c r="N91" s="163"/>
      <c r="O91" s="162"/>
      <c r="P91" s="161"/>
      <c r="Q91" s="161"/>
      <c r="R91" s="161"/>
      <c r="S91" s="161"/>
      <c r="T91" s="157"/>
      <c r="U91" s="162"/>
      <c r="V91" s="161"/>
      <c r="W91" s="161"/>
      <c r="X91" s="161"/>
      <c r="Y91" s="206"/>
      <c r="Z91" s="182">
        <f t="shared" si="64"/>
        <v>1269.01</v>
      </c>
      <c r="AA91" s="143"/>
      <c r="AB91" s="130"/>
      <c r="AC91" s="131">
        <f t="shared" si="66"/>
        <v>0</v>
      </c>
      <c r="AD91" s="129">
        <f t="shared" si="67"/>
        <v>0</v>
      </c>
      <c r="AE91" s="132">
        <f t="shared" si="68"/>
        <v>0</v>
      </c>
      <c r="AF91" s="131">
        <f t="shared" si="69"/>
        <v>0</v>
      </c>
      <c r="AG91" s="164"/>
      <c r="AH91" s="40"/>
    </row>
    <row r="92" spans="1:34" ht="46.5" customHeight="1" outlineLevel="1" x14ac:dyDescent="0.2">
      <c r="A92" s="160" t="s">
        <v>76</v>
      </c>
      <c r="B92" s="173"/>
      <c r="C92" s="158" t="s">
        <v>92</v>
      </c>
      <c r="D92" s="159"/>
      <c r="E92" s="179" t="s">
        <v>36</v>
      </c>
      <c r="F92" s="162">
        <v>387.08</v>
      </c>
      <c r="G92" s="161">
        <v>359.7</v>
      </c>
      <c r="H92" s="161">
        <v>347.22</v>
      </c>
      <c r="I92" s="157">
        <v>506.59</v>
      </c>
      <c r="J92" s="162"/>
      <c r="K92" s="161"/>
      <c r="L92" s="161"/>
      <c r="M92" s="157"/>
      <c r="N92" s="163"/>
      <c r="O92" s="162"/>
      <c r="P92" s="161"/>
      <c r="Q92" s="161"/>
      <c r="R92" s="161"/>
      <c r="S92" s="161"/>
      <c r="T92" s="157"/>
      <c r="U92" s="162"/>
      <c r="V92" s="161"/>
      <c r="W92" s="161"/>
      <c r="X92" s="161"/>
      <c r="Y92" s="206"/>
      <c r="Z92" s="182">
        <f t="shared" ref="Z92" si="70">SUM(F92:Y92)</f>
        <v>1600.59</v>
      </c>
      <c r="AA92" s="143"/>
      <c r="AB92" s="130"/>
      <c r="AC92" s="131">
        <f t="shared" si="66"/>
        <v>0</v>
      </c>
      <c r="AD92" s="129">
        <f t="shared" si="67"/>
        <v>0</v>
      </c>
      <c r="AE92" s="132">
        <f t="shared" si="68"/>
        <v>0</v>
      </c>
      <c r="AF92" s="131">
        <f t="shared" si="69"/>
        <v>0</v>
      </c>
      <c r="AG92" s="164"/>
      <c r="AH92" s="40"/>
    </row>
    <row r="93" spans="1:34" ht="80.25" customHeight="1" outlineLevel="1" x14ac:dyDescent="0.2">
      <c r="A93" s="160" t="s">
        <v>81</v>
      </c>
      <c r="B93" s="173"/>
      <c r="C93" s="158" t="s">
        <v>162</v>
      </c>
      <c r="D93" s="159"/>
      <c r="E93" s="179" t="s">
        <v>36</v>
      </c>
      <c r="F93" s="162"/>
      <c r="G93" s="161">
        <v>19.829999999999998</v>
      </c>
      <c r="H93" s="161">
        <v>32.729999999999997</v>
      </c>
      <c r="I93" s="157">
        <v>43.85</v>
      </c>
      <c r="J93" s="162"/>
      <c r="K93" s="161"/>
      <c r="L93" s="161"/>
      <c r="M93" s="157"/>
      <c r="N93" s="163"/>
      <c r="O93" s="162"/>
      <c r="P93" s="161"/>
      <c r="Q93" s="161"/>
      <c r="R93" s="161"/>
      <c r="S93" s="161"/>
      <c r="T93" s="157"/>
      <c r="U93" s="162"/>
      <c r="V93" s="161"/>
      <c r="W93" s="161"/>
      <c r="X93" s="161"/>
      <c r="Y93" s="206"/>
      <c r="Z93" s="182">
        <f t="shared" ref="Z93" si="71">SUM(F93:Y93)</f>
        <v>96.41</v>
      </c>
      <c r="AA93" s="143"/>
      <c r="AB93" s="130"/>
      <c r="AC93" s="131">
        <f t="shared" si="66"/>
        <v>0</v>
      </c>
      <c r="AD93" s="129">
        <f t="shared" si="67"/>
        <v>0</v>
      </c>
      <c r="AE93" s="132">
        <f t="shared" si="68"/>
        <v>0</v>
      </c>
      <c r="AF93" s="131">
        <f t="shared" si="69"/>
        <v>0</v>
      </c>
      <c r="AG93" s="164"/>
      <c r="AH93" s="40"/>
    </row>
    <row r="94" spans="1:34" ht="46.5" customHeight="1" x14ac:dyDescent="0.2">
      <c r="A94" s="20" t="s">
        <v>116</v>
      </c>
      <c r="B94" s="191"/>
      <c r="C94" s="192" t="s">
        <v>110</v>
      </c>
      <c r="D94" s="193"/>
      <c r="E94" s="193"/>
      <c r="F94" s="194"/>
      <c r="G94" s="193"/>
      <c r="H94" s="193"/>
      <c r="I94" s="195"/>
      <c r="J94" s="194"/>
      <c r="K94" s="193"/>
      <c r="L94" s="193"/>
      <c r="M94" s="195"/>
      <c r="N94" s="196"/>
      <c r="O94" s="194"/>
      <c r="P94" s="193"/>
      <c r="Q94" s="193"/>
      <c r="R94" s="193"/>
      <c r="S94" s="193"/>
      <c r="T94" s="195"/>
      <c r="U94" s="194"/>
      <c r="V94" s="193"/>
      <c r="W94" s="193"/>
      <c r="X94" s="193"/>
      <c r="Y94" s="208"/>
      <c r="Z94" s="197"/>
      <c r="AA94" s="198"/>
      <c r="AB94" s="199"/>
      <c r="AC94" s="195"/>
      <c r="AD94" s="25">
        <f>SUM(AD95:AD133)</f>
        <v>0</v>
      </c>
      <c r="AE94" s="26">
        <f>SUM(AE95:AE133)</f>
        <v>0</v>
      </c>
      <c r="AF94" s="27">
        <f>AE94+AD94</f>
        <v>0</v>
      </c>
      <c r="AG94" s="200"/>
      <c r="AH94" s="40"/>
    </row>
    <row r="95" spans="1:34" ht="46.5" customHeight="1" outlineLevel="1" x14ac:dyDescent="0.2">
      <c r="A95" s="121" t="s">
        <v>34</v>
      </c>
      <c r="B95" s="122"/>
      <c r="C95" s="123" t="s">
        <v>35</v>
      </c>
      <c r="D95" s="123"/>
      <c r="E95" s="179" t="s">
        <v>36</v>
      </c>
      <c r="F95" s="128">
        <f>F96</f>
        <v>22.41</v>
      </c>
      <c r="G95" s="126"/>
      <c r="H95" s="126"/>
      <c r="I95" s="127"/>
      <c r="J95" s="125"/>
      <c r="K95" s="126"/>
      <c r="L95" s="126"/>
      <c r="M95" s="127"/>
      <c r="N95" s="128"/>
      <c r="O95" s="125"/>
      <c r="P95" s="126"/>
      <c r="Q95" s="126"/>
      <c r="R95" s="126"/>
      <c r="S95" s="126"/>
      <c r="T95" s="127"/>
      <c r="U95" s="125"/>
      <c r="V95" s="126"/>
      <c r="W95" s="126"/>
      <c r="X95" s="126"/>
      <c r="Y95" s="203"/>
      <c r="Z95" s="180">
        <f>SUM(F95:Y95)</f>
        <v>22.41</v>
      </c>
      <c r="AA95" s="129">
        <f>Z96*AA96/Z95</f>
        <v>0</v>
      </c>
      <c r="AB95" s="130"/>
      <c r="AC95" s="131">
        <f t="shared" ref="AC95" si="72">AA95+AB95</f>
        <v>0</v>
      </c>
      <c r="AD95" s="129">
        <f t="shared" ref="AD95" si="73">Z95*AA95</f>
        <v>0</v>
      </c>
      <c r="AE95" s="132">
        <f t="shared" ref="AE95" si="74">Z95*AB95</f>
        <v>0</v>
      </c>
      <c r="AF95" s="131">
        <f t="shared" ref="AF95" si="75">AD95+AE95</f>
        <v>0</v>
      </c>
      <c r="AG95" s="133"/>
      <c r="AH95" s="40"/>
    </row>
    <row r="96" spans="1:34" ht="46.5" customHeight="1" outlineLevel="1" x14ac:dyDescent="0.2">
      <c r="A96" s="134" t="s">
        <v>37</v>
      </c>
      <c r="B96" s="135" t="s">
        <v>38</v>
      </c>
      <c r="C96" s="136" t="s">
        <v>39</v>
      </c>
      <c r="D96" s="137"/>
      <c r="E96" s="137" t="s">
        <v>36</v>
      </c>
      <c r="F96" s="188">
        <v>22.41</v>
      </c>
      <c r="G96" s="140"/>
      <c r="H96" s="140"/>
      <c r="I96" s="141"/>
      <c r="J96" s="139"/>
      <c r="K96" s="140"/>
      <c r="L96" s="140"/>
      <c r="M96" s="141"/>
      <c r="N96" s="142"/>
      <c r="O96" s="139"/>
      <c r="P96" s="140"/>
      <c r="Q96" s="140"/>
      <c r="R96" s="140"/>
      <c r="S96" s="140"/>
      <c r="T96" s="141"/>
      <c r="U96" s="139"/>
      <c r="V96" s="140"/>
      <c r="W96" s="140"/>
      <c r="X96" s="202"/>
      <c r="Y96" s="204"/>
      <c r="Z96" s="181">
        <f>SUM(F96:Y96)</f>
        <v>22.41</v>
      </c>
      <c r="AA96" s="143"/>
      <c r="AB96" s="144"/>
      <c r="AC96" s="145"/>
      <c r="AD96" s="146"/>
      <c r="AE96" s="147"/>
      <c r="AF96" s="145"/>
      <c r="AG96" s="133"/>
      <c r="AH96" s="40"/>
    </row>
    <row r="97" spans="1:34" ht="46.5" customHeight="1" outlineLevel="1" x14ac:dyDescent="0.2">
      <c r="A97" s="160" t="s">
        <v>40</v>
      </c>
      <c r="B97" s="135"/>
      <c r="C97" s="149" t="s">
        <v>41</v>
      </c>
      <c r="D97" s="150"/>
      <c r="E97" s="179" t="s">
        <v>36</v>
      </c>
      <c r="F97" s="172">
        <v>3.8</v>
      </c>
      <c r="G97" s="152"/>
      <c r="H97" s="152"/>
      <c r="I97" s="153"/>
      <c r="J97" s="154"/>
      <c r="K97" s="152"/>
      <c r="L97" s="152"/>
      <c r="M97" s="153"/>
      <c r="N97" s="155"/>
      <c r="O97" s="154"/>
      <c r="P97" s="152"/>
      <c r="Q97" s="152"/>
      <c r="R97" s="152"/>
      <c r="S97" s="152"/>
      <c r="T97" s="153"/>
      <c r="U97" s="154"/>
      <c r="V97" s="152"/>
      <c r="W97" s="152"/>
      <c r="X97" s="152"/>
      <c r="Y97" s="205"/>
      <c r="Z97" s="180">
        <f>SUM(F97:Y97)</f>
        <v>3.8</v>
      </c>
      <c r="AA97" s="143"/>
      <c r="AB97" s="130"/>
      <c r="AC97" s="131">
        <f t="shared" ref="AC97:AC100" si="76">AA97+AB97</f>
        <v>0</v>
      </c>
      <c r="AD97" s="129">
        <f t="shared" ref="AD97:AD100" si="77">Z97*AA97</f>
        <v>0</v>
      </c>
      <c r="AE97" s="132">
        <f t="shared" ref="AE97:AE100" si="78">Z97*AB97</f>
        <v>0</v>
      </c>
      <c r="AF97" s="131">
        <f t="shared" ref="AF97:AF100" si="79">AD97+AE97</f>
        <v>0</v>
      </c>
      <c r="AG97" s="156"/>
      <c r="AH97" s="40"/>
    </row>
    <row r="98" spans="1:34" ht="46.5" customHeight="1" outlineLevel="1" x14ac:dyDescent="0.2">
      <c r="A98" s="160" t="s">
        <v>42</v>
      </c>
      <c r="B98" s="135"/>
      <c r="C98" s="123" t="s">
        <v>165</v>
      </c>
      <c r="D98" s="150"/>
      <c r="E98" s="179" t="s">
        <v>36</v>
      </c>
      <c r="F98" s="172">
        <v>18.510000000000002</v>
      </c>
      <c r="G98" s="152"/>
      <c r="H98" s="152"/>
      <c r="I98" s="153"/>
      <c r="J98" s="154"/>
      <c r="K98" s="152"/>
      <c r="L98" s="152"/>
      <c r="M98" s="153"/>
      <c r="N98" s="155"/>
      <c r="O98" s="154"/>
      <c r="P98" s="152"/>
      <c r="Q98" s="152"/>
      <c r="R98" s="152"/>
      <c r="S98" s="152"/>
      <c r="T98" s="153"/>
      <c r="U98" s="154"/>
      <c r="V98" s="152"/>
      <c r="W98" s="152"/>
      <c r="X98" s="152"/>
      <c r="Y98" s="205"/>
      <c r="Z98" s="182">
        <f t="shared" ref="Z98:Z99" si="80">SUM(F98:Y98)</f>
        <v>18.510000000000002</v>
      </c>
      <c r="AA98" s="143"/>
      <c r="AB98" s="130"/>
      <c r="AC98" s="131">
        <f t="shared" si="76"/>
        <v>0</v>
      </c>
      <c r="AD98" s="129">
        <f t="shared" si="77"/>
        <v>0</v>
      </c>
      <c r="AE98" s="132">
        <f t="shared" si="78"/>
        <v>0</v>
      </c>
      <c r="AF98" s="131">
        <f t="shared" si="79"/>
        <v>0</v>
      </c>
      <c r="AG98" s="156"/>
      <c r="AH98" s="40"/>
    </row>
    <row r="99" spans="1:34" ht="46.5" customHeight="1" outlineLevel="1" x14ac:dyDescent="0.2">
      <c r="A99" s="160" t="s">
        <v>46</v>
      </c>
      <c r="B99" s="135"/>
      <c r="C99" s="158" t="s">
        <v>166</v>
      </c>
      <c r="D99" s="159"/>
      <c r="E99" s="179" t="s">
        <v>36</v>
      </c>
      <c r="F99" s="172">
        <v>9.01</v>
      </c>
      <c r="G99" s="152"/>
      <c r="H99" s="152"/>
      <c r="I99" s="153"/>
      <c r="J99" s="154"/>
      <c r="K99" s="152"/>
      <c r="L99" s="152"/>
      <c r="M99" s="153"/>
      <c r="N99" s="155"/>
      <c r="O99" s="154"/>
      <c r="P99" s="152"/>
      <c r="Q99" s="152"/>
      <c r="R99" s="152"/>
      <c r="S99" s="152"/>
      <c r="T99" s="153"/>
      <c r="U99" s="154"/>
      <c r="V99" s="152"/>
      <c r="W99" s="152"/>
      <c r="X99" s="152"/>
      <c r="Y99" s="205"/>
      <c r="Z99" s="182">
        <f t="shared" si="80"/>
        <v>9.01</v>
      </c>
      <c r="AA99" s="143"/>
      <c r="AB99" s="130"/>
      <c r="AC99" s="131">
        <f t="shared" si="76"/>
        <v>0</v>
      </c>
      <c r="AD99" s="129">
        <f t="shared" si="77"/>
        <v>0</v>
      </c>
      <c r="AE99" s="132">
        <f t="shared" si="78"/>
        <v>0</v>
      </c>
      <c r="AF99" s="131">
        <f t="shared" si="79"/>
        <v>0</v>
      </c>
      <c r="AG99" s="156"/>
      <c r="AH99" s="40"/>
    </row>
    <row r="100" spans="1:34" ht="46.5" customHeight="1" outlineLevel="1" x14ac:dyDescent="0.2">
      <c r="A100" s="160" t="s">
        <v>51</v>
      </c>
      <c r="B100" s="135"/>
      <c r="C100" s="158" t="s">
        <v>43</v>
      </c>
      <c r="D100" s="159"/>
      <c r="E100" s="179" t="s">
        <v>36</v>
      </c>
      <c r="F100" s="128">
        <f>F101</f>
        <v>1.29</v>
      </c>
      <c r="G100" s="161"/>
      <c r="H100" s="161"/>
      <c r="I100" s="157"/>
      <c r="J100" s="162"/>
      <c r="K100" s="161"/>
      <c r="L100" s="161"/>
      <c r="M100" s="157"/>
      <c r="N100" s="163"/>
      <c r="O100" s="162"/>
      <c r="P100" s="161"/>
      <c r="Q100" s="161"/>
      <c r="R100" s="161"/>
      <c r="S100" s="161"/>
      <c r="T100" s="157"/>
      <c r="U100" s="162"/>
      <c r="V100" s="161"/>
      <c r="W100" s="161"/>
      <c r="X100" s="161"/>
      <c r="Y100" s="206"/>
      <c r="Z100" s="182">
        <f>SUM(F100:Y100)</f>
        <v>1.29</v>
      </c>
      <c r="AA100" s="129">
        <f>AA101*Z101/Z100</f>
        <v>0</v>
      </c>
      <c r="AB100" s="130"/>
      <c r="AC100" s="131">
        <f t="shared" si="76"/>
        <v>0</v>
      </c>
      <c r="AD100" s="129">
        <f t="shared" si="77"/>
        <v>0</v>
      </c>
      <c r="AE100" s="132">
        <f t="shared" si="78"/>
        <v>0</v>
      </c>
      <c r="AF100" s="131">
        <f t="shared" si="79"/>
        <v>0</v>
      </c>
      <c r="AG100" s="164"/>
      <c r="AH100" s="40"/>
    </row>
    <row r="101" spans="1:34" ht="60" customHeight="1" outlineLevel="1" x14ac:dyDescent="0.2">
      <c r="A101" s="148" t="s">
        <v>52</v>
      </c>
      <c r="B101" s="135">
        <v>4100025727</v>
      </c>
      <c r="C101" s="165" t="s">
        <v>45</v>
      </c>
      <c r="D101" s="150"/>
      <c r="E101" s="137" t="s">
        <v>36</v>
      </c>
      <c r="F101" s="155">
        <v>1.29</v>
      </c>
      <c r="G101" s="152"/>
      <c r="H101" s="152"/>
      <c r="I101" s="153"/>
      <c r="J101" s="154"/>
      <c r="K101" s="152"/>
      <c r="L101" s="152"/>
      <c r="M101" s="153"/>
      <c r="N101" s="155"/>
      <c r="O101" s="154"/>
      <c r="P101" s="152"/>
      <c r="Q101" s="152"/>
      <c r="R101" s="152"/>
      <c r="S101" s="152"/>
      <c r="T101" s="153"/>
      <c r="U101" s="154"/>
      <c r="V101" s="152"/>
      <c r="W101" s="152"/>
      <c r="X101" s="152"/>
      <c r="Y101" s="205"/>
      <c r="Z101" s="181">
        <f t="shared" ref="Z101" si="81">SUM(F101:Y101)</f>
        <v>1.29</v>
      </c>
      <c r="AA101" s="143"/>
      <c r="AB101" s="144"/>
      <c r="AC101" s="166"/>
      <c r="AD101" s="167"/>
      <c r="AE101" s="168"/>
      <c r="AF101" s="166"/>
      <c r="AG101" s="169" t="s">
        <v>195</v>
      </c>
      <c r="AH101" s="40"/>
    </row>
    <row r="102" spans="1:34" ht="46.5" customHeight="1" outlineLevel="1" x14ac:dyDescent="0.2">
      <c r="A102" s="160" t="s">
        <v>54</v>
      </c>
      <c r="B102" s="135"/>
      <c r="C102" s="158" t="s">
        <v>47</v>
      </c>
      <c r="D102" s="159"/>
      <c r="E102" s="179" t="s">
        <v>36</v>
      </c>
      <c r="F102" s="163">
        <f>F104</f>
        <v>10.36</v>
      </c>
      <c r="G102" s="161"/>
      <c r="H102" s="161"/>
      <c r="I102" s="157"/>
      <c r="J102" s="162"/>
      <c r="K102" s="161"/>
      <c r="L102" s="161"/>
      <c r="M102" s="157"/>
      <c r="N102" s="163"/>
      <c r="O102" s="162"/>
      <c r="P102" s="161"/>
      <c r="Q102" s="161"/>
      <c r="R102" s="161"/>
      <c r="S102" s="161"/>
      <c r="T102" s="157"/>
      <c r="U102" s="162"/>
      <c r="V102" s="161"/>
      <c r="W102" s="161"/>
      <c r="X102" s="161"/>
      <c r="Y102" s="206"/>
      <c r="Z102" s="182">
        <f>SUM(F102:Y102)</f>
        <v>10.36</v>
      </c>
      <c r="AA102" s="129">
        <f>(SUMPRODUCT(Z103:Z104,AA103:AA104)/Z102)</f>
        <v>0</v>
      </c>
      <c r="AB102" s="130"/>
      <c r="AC102" s="131">
        <f t="shared" ref="AC102" si="82">AA102+AB102</f>
        <v>0</v>
      </c>
      <c r="AD102" s="129">
        <f t="shared" ref="AD102" si="83">Z102*AA102</f>
        <v>0</v>
      </c>
      <c r="AE102" s="132">
        <f t="shared" ref="AE102" si="84">Z102*AB102</f>
        <v>0</v>
      </c>
      <c r="AF102" s="131">
        <f t="shared" ref="AF102" si="85">AD102+AE102</f>
        <v>0</v>
      </c>
      <c r="AG102" s="164"/>
      <c r="AH102" s="40"/>
    </row>
    <row r="103" spans="1:34" ht="46.5" customHeight="1" outlineLevel="1" x14ac:dyDescent="0.2">
      <c r="A103" s="148" t="s">
        <v>56</v>
      </c>
      <c r="B103" s="135"/>
      <c r="C103" s="165" t="s">
        <v>196</v>
      </c>
      <c r="D103" s="150"/>
      <c r="E103" s="137" t="s">
        <v>36</v>
      </c>
      <c r="F103" s="155">
        <f>F104</f>
        <v>10.36</v>
      </c>
      <c r="G103" s="170"/>
      <c r="H103" s="170"/>
      <c r="I103" s="171"/>
      <c r="J103" s="151"/>
      <c r="K103" s="170"/>
      <c r="L103" s="170"/>
      <c r="M103" s="171"/>
      <c r="N103" s="172"/>
      <c r="O103" s="151"/>
      <c r="P103" s="170"/>
      <c r="Q103" s="170"/>
      <c r="R103" s="170"/>
      <c r="S103" s="170"/>
      <c r="T103" s="171"/>
      <c r="U103" s="151"/>
      <c r="V103" s="170"/>
      <c r="W103" s="170"/>
      <c r="X103" s="170"/>
      <c r="Y103" s="207"/>
      <c r="Z103" s="182">
        <f>SUM(F103:Y103)</f>
        <v>10.36</v>
      </c>
      <c r="AA103" s="143"/>
      <c r="AB103" s="144"/>
      <c r="AC103" s="166"/>
      <c r="AD103" s="167"/>
      <c r="AE103" s="168"/>
      <c r="AF103" s="166"/>
      <c r="AG103" s="164"/>
      <c r="AH103" s="40"/>
    </row>
    <row r="104" spans="1:34" ht="60" customHeight="1" outlineLevel="1" x14ac:dyDescent="0.2">
      <c r="A104" s="148" t="s">
        <v>57</v>
      </c>
      <c r="B104" s="135">
        <v>4100028173</v>
      </c>
      <c r="C104" s="165" t="s">
        <v>50</v>
      </c>
      <c r="D104" s="150"/>
      <c r="E104" s="137" t="s">
        <v>36</v>
      </c>
      <c r="F104" s="155">
        <v>10.36</v>
      </c>
      <c r="G104" s="152"/>
      <c r="H104" s="152"/>
      <c r="I104" s="153"/>
      <c r="J104" s="154"/>
      <c r="K104" s="152"/>
      <c r="L104" s="152"/>
      <c r="M104" s="153"/>
      <c r="N104" s="155"/>
      <c r="O104" s="154"/>
      <c r="P104" s="152"/>
      <c r="Q104" s="152"/>
      <c r="R104" s="152"/>
      <c r="S104" s="152"/>
      <c r="T104" s="153"/>
      <c r="U104" s="154"/>
      <c r="V104" s="152"/>
      <c r="W104" s="152"/>
      <c r="X104" s="152"/>
      <c r="Y104" s="205"/>
      <c r="Z104" s="181">
        <f>SUM(F104:Y104)</f>
        <v>10.36</v>
      </c>
      <c r="AA104" s="143"/>
      <c r="AB104" s="144"/>
      <c r="AC104" s="166"/>
      <c r="AD104" s="167"/>
      <c r="AE104" s="168"/>
      <c r="AF104" s="166"/>
      <c r="AG104" s="156" t="s">
        <v>195</v>
      </c>
      <c r="AH104" s="40"/>
    </row>
    <row r="105" spans="1:34" ht="46.5" customHeight="1" outlineLevel="1" x14ac:dyDescent="0.2">
      <c r="A105" s="160" t="s">
        <v>58</v>
      </c>
      <c r="B105" s="135"/>
      <c r="C105" s="158" t="s">
        <v>167</v>
      </c>
      <c r="D105" s="159"/>
      <c r="E105" s="179" t="s">
        <v>36</v>
      </c>
      <c r="F105" s="163">
        <f>F106</f>
        <v>1.32</v>
      </c>
      <c r="G105" s="161"/>
      <c r="H105" s="161"/>
      <c r="I105" s="157"/>
      <c r="J105" s="162"/>
      <c r="K105" s="161"/>
      <c r="L105" s="161"/>
      <c r="M105" s="157"/>
      <c r="N105" s="163"/>
      <c r="O105" s="162"/>
      <c r="P105" s="161"/>
      <c r="Q105" s="161"/>
      <c r="R105" s="161"/>
      <c r="S105" s="161"/>
      <c r="T105" s="157"/>
      <c r="U105" s="162"/>
      <c r="V105" s="161"/>
      <c r="W105" s="161"/>
      <c r="X105" s="161"/>
      <c r="Y105" s="206"/>
      <c r="Z105" s="182">
        <f t="shared" ref="Z105:Z114" si="86">SUM(F105:Y105)</f>
        <v>1.32</v>
      </c>
      <c r="AA105" s="129">
        <f>(SUMPRODUCT(Z106:Z107,AA106:AA107)/Z105)</f>
        <v>0</v>
      </c>
      <c r="AB105" s="130"/>
      <c r="AC105" s="131">
        <f t="shared" ref="AC105" si="87">AA105+AB105</f>
        <v>0</v>
      </c>
      <c r="AD105" s="129">
        <f t="shared" ref="AD105" si="88">Z105*AA105</f>
        <v>0</v>
      </c>
      <c r="AE105" s="132">
        <f t="shared" ref="AE105" si="89">Z105*AB105</f>
        <v>0</v>
      </c>
      <c r="AF105" s="131">
        <f t="shared" ref="AF105" si="90">AD105+AE105</f>
        <v>0</v>
      </c>
      <c r="AG105" s="164"/>
      <c r="AH105" s="40"/>
    </row>
    <row r="106" spans="1:34" ht="46.5" customHeight="1" outlineLevel="1" x14ac:dyDescent="0.2">
      <c r="A106" s="148" t="s">
        <v>60</v>
      </c>
      <c r="B106" s="135" t="s">
        <v>38</v>
      </c>
      <c r="C106" s="165" t="s">
        <v>39</v>
      </c>
      <c r="D106" s="150"/>
      <c r="E106" s="137" t="s">
        <v>36</v>
      </c>
      <c r="F106" s="155">
        <v>1.32</v>
      </c>
      <c r="G106" s="152"/>
      <c r="H106" s="152"/>
      <c r="I106" s="153"/>
      <c r="J106" s="154"/>
      <c r="K106" s="152"/>
      <c r="L106" s="152"/>
      <c r="M106" s="153"/>
      <c r="N106" s="155"/>
      <c r="O106" s="154"/>
      <c r="P106" s="152"/>
      <c r="Q106" s="152"/>
      <c r="R106" s="152"/>
      <c r="S106" s="152"/>
      <c r="T106" s="153"/>
      <c r="U106" s="154"/>
      <c r="V106" s="152"/>
      <c r="W106" s="152"/>
      <c r="X106" s="152"/>
      <c r="Y106" s="205"/>
      <c r="Z106" s="181">
        <f t="shared" si="86"/>
        <v>1.32</v>
      </c>
      <c r="AA106" s="143"/>
      <c r="AB106" s="144"/>
      <c r="AC106" s="166"/>
      <c r="AD106" s="167"/>
      <c r="AE106" s="168"/>
      <c r="AF106" s="166"/>
      <c r="AG106" s="156"/>
      <c r="AH106" s="40"/>
    </row>
    <row r="107" spans="1:34" ht="60" customHeight="1" outlineLevel="1" x14ac:dyDescent="0.2">
      <c r="A107" s="148" t="s">
        <v>61</v>
      </c>
      <c r="B107" s="135">
        <v>4100025727</v>
      </c>
      <c r="C107" s="165" t="s">
        <v>45</v>
      </c>
      <c r="D107" s="150"/>
      <c r="E107" s="137" t="s">
        <v>36</v>
      </c>
      <c r="F107" s="155">
        <v>0.99</v>
      </c>
      <c r="G107" s="152"/>
      <c r="H107" s="152"/>
      <c r="I107" s="153"/>
      <c r="J107" s="154"/>
      <c r="K107" s="152"/>
      <c r="L107" s="152"/>
      <c r="M107" s="153"/>
      <c r="N107" s="155"/>
      <c r="O107" s="154"/>
      <c r="P107" s="152"/>
      <c r="Q107" s="152"/>
      <c r="R107" s="152"/>
      <c r="S107" s="152"/>
      <c r="T107" s="153"/>
      <c r="U107" s="154"/>
      <c r="V107" s="152"/>
      <c r="W107" s="152"/>
      <c r="X107" s="152"/>
      <c r="Y107" s="205"/>
      <c r="Z107" s="181">
        <f t="shared" si="86"/>
        <v>0.99</v>
      </c>
      <c r="AA107" s="143"/>
      <c r="AB107" s="144"/>
      <c r="AC107" s="166"/>
      <c r="AD107" s="167"/>
      <c r="AE107" s="168"/>
      <c r="AF107" s="166"/>
      <c r="AG107" s="156" t="s">
        <v>195</v>
      </c>
      <c r="AH107" s="40"/>
    </row>
    <row r="108" spans="1:34" ht="46.5" customHeight="1" outlineLevel="1" x14ac:dyDescent="0.2">
      <c r="A108" s="160" t="s">
        <v>63</v>
      </c>
      <c r="B108" s="135"/>
      <c r="C108" s="158" t="s">
        <v>55</v>
      </c>
      <c r="D108" s="150"/>
      <c r="E108" s="179" t="s">
        <v>36</v>
      </c>
      <c r="F108" s="163">
        <f>F110</f>
        <v>4.4400000000000004</v>
      </c>
      <c r="G108" s="161"/>
      <c r="H108" s="152"/>
      <c r="I108" s="153"/>
      <c r="J108" s="154"/>
      <c r="K108" s="152"/>
      <c r="L108" s="152"/>
      <c r="M108" s="153"/>
      <c r="N108" s="155"/>
      <c r="O108" s="154"/>
      <c r="P108" s="152"/>
      <c r="Q108" s="152"/>
      <c r="R108" s="152"/>
      <c r="S108" s="152"/>
      <c r="T108" s="153"/>
      <c r="U108" s="154"/>
      <c r="V108" s="152"/>
      <c r="W108" s="152"/>
      <c r="X108" s="152"/>
      <c r="Y108" s="205"/>
      <c r="Z108" s="182">
        <f t="shared" si="86"/>
        <v>4.4400000000000004</v>
      </c>
      <c r="AA108" s="129">
        <f>(SUMPRODUCT(Z109:Z110,AA109:AA110)/Z108)</f>
        <v>0</v>
      </c>
      <c r="AB108" s="130"/>
      <c r="AC108" s="131">
        <f t="shared" ref="AC108" si="91">AA108+AB108</f>
        <v>0</v>
      </c>
      <c r="AD108" s="129">
        <f t="shared" ref="AD108" si="92">Z108*AA108</f>
        <v>0</v>
      </c>
      <c r="AE108" s="132">
        <f t="shared" ref="AE108" si="93">Z108*AB108</f>
        <v>0</v>
      </c>
      <c r="AF108" s="131">
        <f t="shared" ref="AF108" si="94">AD108+AE108</f>
        <v>0</v>
      </c>
      <c r="AG108" s="156"/>
      <c r="AH108" s="40"/>
    </row>
    <row r="109" spans="1:34" ht="46.5" customHeight="1" outlineLevel="1" x14ac:dyDescent="0.2">
      <c r="A109" s="148" t="s">
        <v>64</v>
      </c>
      <c r="B109" s="135"/>
      <c r="C109" s="165" t="s">
        <v>196</v>
      </c>
      <c r="D109" s="150"/>
      <c r="E109" s="137" t="s">
        <v>36</v>
      </c>
      <c r="F109" s="155">
        <f>F110</f>
        <v>4.4400000000000004</v>
      </c>
      <c r="G109" s="152"/>
      <c r="H109" s="152"/>
      <c r="I109" s="153"/>
      <c r="J109" s="154"/>
      <c r="K109" s="152"/>
      <c r="L109" s="152"/>
      <c r="M109" s="153"/>
      <c r="N109" s="155"/>
      <c r="O109" s="154"/>
      <c r="P109" s="152"/>
      <c r="Q109" s="152"/>
      <c r="R109" s="152"/>
      <c r="S109" s="152"/>
      <c r="T109" s="153"/>
      <c r="U109" s="154"/>
      <c r="V109" s="152"/>
      <c r="W109" s="152"/>
      <c r="X109" s="152"/>
      <c r="Y109" s="205"/>
      <c r="Z109" s="181">
        <f t="shared" si="86"/>
        <v>4.4400000000000004</v>
      </c>
      <c r="AA109" s="143"/>
      <c r="AB109" s="144"/>
      <c r="AC109" s="166"/>
      <c r="AD109" s="167"/>
      <c r="AE109" s="168"/>
      <c r="AF109" s="166"/>
      <c r="AG109" s="156"/>
      <c r="AH109" s="40"/>
    </row>
    <row r="110" spans="1:34" ht="60" customHeight="1" outlineLevel="1" x14ac:dyDescent="0.2">
      <c r="A110" s="148" t="s">
        <v>66</v>
      </c>
      <c r="B110" s="135">
        <v>4100025727</v>
      </c>
      <c r="C110" s="165" t="s">
        <v>45</v>
      </c>
      <c r="D110" s="150"/>
      <c r="E110" s="137" t="s">
        <v>36</v>
      </c>
      <c r="F110" s="155">
        <v>4.4400000000000004</v>
      </c>
      <c r="G110" s="152"/>
      <c r="H110" s="152"/>
      <c r="I110" s="153"/>
      <c r="J110" s="154"/>
      <c r="K110" s="152"/>
      <c r="L110" s="152"/>
      <c r="M110" s="153"/>
      <c r="N110" s="155"/>
      <c r="O110" s="154"/>
      <c r="P110" s="152"/>
      <c r="Q110" s="152"/>
      <c r="R110" s="152"/>
      <c r="S110" s="152"/>
      <c r="T110" s="153"/>
      <c r="U110" s="154"/>
      <c r="V110" s="152"/>
      <c r="W110" s="152"/>
      <c r="X110" s="152"/>
      <c r="Y110" s="205"/>
      <c r="Z110" s="181">
        <f t="shared" si="86"/>
        <v>4.4400000000000004</v>
      </c>
      <c r="AA110" s="143"/>
      <c r="AB110" s="144"/>
      <c r="AC110" s="166"/>
      <c r="AD110" s="167"/>
      <c r="AE110" s="168"/>
      <c r="AF110" s="166"/>
      <c r="AG110" s="156" t="s">
        <v>195</v>
      </c>
      <c r="AH110" s="40"/>
    </row>
    <row r="111" spans="1:34" ht="46.5" customHeight="1" outlineLevel="1" x14ac:dyDescent="0.2">
      <c r="A111" s="160" t="s">
        <v>67</v>
      </c>
      <c r="B111" s="135"/>
      <c r="C111" s="158" t="s">
        <v>59</v>
      </c>
      <c r="D111" s="150"/>
      <c r="E111" s="179" t="s">
        <v>36</v>
      </c>
      <c r="F111" s="163">
        <f>F113</f>
        <v>22.78</v>
      </c>
      <c r="G111" s="161"/>
      <c r="H111" s="152"/>
      <c r="I111" s="153"/>
      <c r="J111" s="154"/>
      <c r="K111" s="152"/>
      <c r="L111" s="152"/>
      <c r="M111" s="153"/>
      <c r="N111" s="155"/>
      <c r="O111" s="154"/>
      <c r="P111" s="152"/>
      <c r="Q111" s="152"/>
      <c r="R111" s="152"/>
      <c r="S111" s="152"/>
      <c r="T111" s="153"/>
      <c r="U111" s="154"/>
      <c r="V111" s="152"/>
      <c r="W111" s="152"/>
      <c r="X111" s="152"/>
      <c r="Y111" s="205"/>
      <c r="Z111" s="182">
        <f t="shared" si="86"/>
        <v>22.78</v>
      </c>
      <c r="AA111" s="129">
        <f>(SUMPRODUCT(Z112:Z114,AA112:AA114)/Z111)</f>
        <v>0</v>
      </c>
      <c r="AB111" s="130"/>
      <c r="AC111" s="131">
        <f t="shared" ref="AC111" si="95">AA111+AB111</f>
        <v>0</v>
      </c>
      <c r="AD111" s="129">
        <f t="shared" ref="AD111" si="96">Z111*AA111</f>
        <v>0</v>
      </c>
      <c r="AE111" s="132">
        <f t="shared" ref="AE111" si="97">Z111*AB111</f>
        <v>0</v>
      </c>
      <c r="AF111" s="131">
        <f t="shared" ref="AF111" si="98">AD111+AE111</f>
        <v>0</v>
      </c>
      <c r="AG111" s="156"/>
      <c r="AH111" s="40"/>
    </row>
    <row r="112" spans="1:34" ht="46.5" customHeight="1" outlineLevel="1" x14ac:dyDescent="0.2">
      <c r="A112" s="148" t="s">
        <v>69</v>
      </c>
      <c r="B112" s="135"/>
      <c r="C112" s="165" t="s">
        <v>196</v>
      </c>
      <c r="D112" s="150"/>
      <c r="E112" s="137" t="s">
        <v>36</v>
      </c>
      <c r="F112" s="155">
        <f>F114</f>
        <v>22.3</v>
      </c>
      <c r="G112" s="152"/>
      <c r="H112" s="152"/>
      <c r="I112" s="153"/>
      <c r="J112" s="154"/>
      <c r="K112" s="152"/>
      <c r="L112" s="152"/>
      <c r="M112" s="153"/>
      <c r="N112" s="155"/>
      <c r="O112" s="154"/>
      <c r="P112" s="152"/>
      <c r="Q112" s="152"/>
      <c r="R112" s="152"/>
      <c r="S112" s="152"/>
      <c r="T112" s="153"/>
      <c r="U112" s="154"/>
      <c r="V112" s="152"/>
      <c r="W112" s="152"/>
      <c r="X112" s="152"/>
      <c r="Y112" s="205"/>
      <c r="Z112" s="181">
        <f t="shared" si="86"/>
        <v>22.3</v>
      </c>
      <c r="AA112" s="143"/>
      <c r="AB112" s="144"/>
      <c r="AC112" s="166"/>
      <c r="AD112" s="167"/>
      <c r="AE112" s="168"/>
      <c r="AF112" s="166"/>
      <c r="AG112" s="156"/>
      <c r="AH112" s="40"/>
    </row>
    <row r="113" spans="1:34" ht="46.5" customHeight="1" outlineLevel="1" x14ac:dyDescent="0.2">
      <c r="A113" s="148" t="s">
        <v>70</v>
      </c>
      <c r="B113" s="135" t="s">
        <v>38</v>
      </c>
      <c r="C113" s="136" t="s">
        <v>39</v>
      </c>
      <c r="D113" s="150"/>
      <c r="E113" s="137" t="s">
        <v>36</v>
      </c>
      <c r="F113" s="155">
        <v>22.78</v>
      </c>
      <c r="G113" s="152"/>
      <c r="H113" s="152"/>
      <c r="I113" s="153"/>
      <c r="J113" s="154"/>
      <c r="K113" s="152"/>
      <c r="L113" s="152"/>
      <c r="M113" s="153"/>
      <c r="N113" s="155"/>
      <c r="O113" s="154"/>
      <c r="P113" s="152"/>
      <c r="Q113" s="152"/>
      <c r="R113" s="152"/>
      <c r="S113" s="152"/>
      <c r="T113" s="153"/>
      <c r="U113" s="154"/>
      <c r="V113" s="152"/>
      <c r="W113" s="152"/>
      <c r="X113" s="152"/>
      <c r="Y113" s="205"/>
      <c r="Z113" s="181">
        <f t="shared" si="86"/>
        <v>22.78</v>
      </c>
      <c r="AA113" s="143"/>
      <c r="AB113" s="144"/>
      <c r="AC113" s="166"/>
      <c r="AD113" s="167"/>
      <c r="AE113" s="168"/>
      <c r="AF113" s="166"/>
      <c r="AG113" s="156"/>
      <c r="AH113" s="40"/>
    </row>
    <row r="114" spans="1:34" ht="60" customHeight="1" outlineLevel="1" x14ac:dyDescent="0.2">
      <c r="A114" s="148" t="s">
        <v>72</v>
      </c>
      <c r="B114" s="135">
        <v>4100025727</v>
      </c>
      <c r="C114" s="165" t="s">
        <v>45</v>
      </c>
      <c r="D114" s="150"/>
      <c r="E114" s="137" t="s">
        <v>36</v>
      </c>
      <c r="F114" s="155">
        <v>22.3</v>
      </c>
      <c r="G114" s="152"/>
      <c r="H114" s="152"/>
      <c r="I114" s="153"/>
      <c r="J114" s="154"/>
      <c r="K114" s="152"/>
      <c r="L114" s="152"/>
      <c r="M114" s="153"/>
      <c r="N114" s="155"/>
      <c r="O114" s="154"/>
      <c r="P114" s="152"/>
      <c r="Q114" s="152"/>
      <c r="R114" s="152"/>
      <c r="S114" s="152"/>
      <c r="T114" s="153"/>
      <c r="U114" s="154"/>
      <c r="V114" s="152"/>
      <c r="W114" s="152"/>
      <c r="X114" s="152"/>
      <c r="Y114" s="205"/>
      <c r="Z114" s="181">
        <f t="shared" si="86"/>
        <v>22.3</v>
      </c>
      <c r="AA114" s="143"/>
      <c r="AB114" s="144"/>
      <c r="AC114" s="166"/>
      <c r="AD114" s="167"/>
      <c r="AE114" s="168"/>
      <c r="AF114" s="166"/>
      <c r="AG114" s="156" t="s">
        <v>195</v>
      </c>
      <c r="AH114" s="40"/>
    </row>
    <row r="115" spans="1:34" ht="46.5" customHeight="1" outlineLevel="1" x14ac:dyDescent="0.2">
      <c r="A115" s="160" t="s">
        <v>76</v>
      </c>
      <c r="B115" s="173"/>
      <c r="C115" s="158" t="s">
        <v>68</v>
      </c>
      <c r="D115" s="159"/>
      <c r="E115" s="179" t="s">
        <v>36</v>
      </c>
      <c r="F115" s="163">
        <f>F117</f>
        <v>2401.7399999999998</v>
      </c>
      <c r="G115" s="161"/>
      <c r="H115" s="161"/>
      <c r="I115" s="157"/>
      <c r="J115" s="162"/>
      <c r="K115" s="161"/>
      <c r="L115" s="161"/>
      <c r="M115" s="157"/>
      <c r="N115" s="163"/>
      <c r="O115" s="162"/>
      <c r="P115" s="161"/>
      <c r="Q115" s="161"/>
      <c r="R115" s="161"/>
      <c r="S115" s="161"/>
      <c r="T115" s="157"/>
      <c r="U115" s="162"/>
      <c r="V115" s="161"/>
      <c r="W115" s="161"/>
      <c r="X115" s="161"/>
      <c r="Y115" s="206"/>
      <c r="Z115" s="182">
        <f>SUM(F115:Y115)</f>
        <v>2401.7399999999998</v>
      </c>
      <c r="AA115" s="129">
        <f>(SUMPRODUCT(Z116:Z122,AA116:AA122)/Z115)</f>
        <v>0</v>
      </c>
      <c r="AB115" s="130"/>
      <c r="AC115" s="131">
        <f>AA115+AB115</f>
        <v>0</v>
      </c>
      <c r="AD115" s="129">
        <f>Z115*AA115</f>
        <v>0</v>
      </c>
      <c r="AE115" s="132">
        <f>Z115*AB115</f>
        <v>0</v>
      </c>
      <c r="AF115" s="131">
        <f>AD115+AE115</f>
        <v>0</v>
      </c>
      <c r="AG115" s="164"/>
      <c r="AH115" s="40"/>
    </row>
    <row r="116" spans="1:34" ht="46.5" customHeight="1" outlineLevel="1" x14ac:dyDescent="0.2">
      <c r="A116" s="148" t="s">
        <v>78</v>
      </c>
      <c r="B116" s="173"/>
      <c r="C116" s="165" t="s">
        <v>196</v>
      </c>
      <c r="D116" s="174"/>
      <c r="E116" s="137" t="s">
        <v>36</v>
      </c>
      <c r="F116" s="155">
        <f>F121+F122+F119+F120</f>
        <v>2471.9299999999998</v>
      </c>
      <c r="G116" s="152"/>
      <c r="H116" s="152"/>
      <c r="I116" s="153"/>
      <c r="J116" s="154"/>
      <c r="K116" s="152"/>
      <c r="L116" s="152"/>
      <c r="M116" s="153"/>
      <c r="N116" s="155"/>
      <c r="O116" s="154"/>
      <c r="P116" s="152"/>
      <c r="Q116" s="152"/>
      <c r="R116" s="152"/>
      <c r="S116" s="152"/>
      <c r="T116" s="153"/>
      <c r="U116" s="154"/>
      <c r="V116" s="152"/>
      <c r="W116" s="152"/>
      <c r="X116" s="152"/>
      <c r="Y116" s="205"/>
      <c r="Z116" s="181">
        <f>SUM(F116:Y116)</f>
        <v>2471.9299999999998</v>
      </c>
      <c r="AA116" s="143"/>
      <c r="AB116" s="144"/>
      <c r="AC116" s="166"/>
      <c r="AD116" s="167"/>
      <c r="AE116" s="168"/>
      <c r="AF116" s="166"/>
      <c r="AG116" s="133"/>
      <c r="AH116" s="40"/>
    </row>
    <row r="117" spans="1:34" ht="46.5" customHeight="1" outlineLevel="1" x14ac:dyDescent="0.2">
      <c r="A117" s="148" t="s">
        <v>79</v>
      </c>
      <c r="B117" s="173" t="s">
        <v>71</v>
      </c>
      <c r="C117" s="165" t="s">
        <v>65</v>
      </c>
      <c r="D117" s="150"/>
      <c r="E117" s="137" t="s">
        <v>36</v>
      </c>
      <c r="F117" s="155">
        <v>2401.7399999999998</v>
      </c>
      <c r="G117" s="152"/>
      <c r="H117" s="152"/>
      <c r="I117" s="153"/>
      <c r="J117" s="154"/>
      <c r="K117" s="152"/>
      <c r="L117" s="152"/>
      <c r="M117" s="153"/>
      <c r="N117" s="155"/>
      <c r="O117" s="154"/>
      <c r="P117" s="152"/>
      <c r="Q117" s="152"/>
      <c r="R117" s="152"/>
      <c r="S117" s="152"/>
      <c r="T117" s="153"/>
      <c r="U117" s="154"/>
      <c r="V117" s="152"/>
      <c r="W117" s="152"/>
      <c r="X117" s="152"/>
      <c r="Y117" s="205"/>
      <c r="Z117" s="181">
        <f t="shared" ref="Z117:Z122" si="99">SUM(F117:Y117)</f>
        <v>2401.7399999999998</v>
      </c>
      <c r="AA117" s="143"/>
      <c r="AB117" s="144"/>
      <c r="AC117" s="166"/>
      <c r="AD117" s="167"/>
      <c r="AE117" s="168"/>
      <c r="AF117" s="166"/>
      <c r="AG117" s="133"/>
      <c r="AH117" s="40"/>
    </row>
    <row r="118" spans="1:34" ht="46.5" customHeight="1" outlineLevel="1" x14ac:dyDescent="0.2">
      <c r="A118" s="148" t="s">
        <v>80</v>
      </c>
      <c r="B118" s="173"/>
      <c r="C118" s="175" t="s">
        <v>73</v>
      </c>
      <c r="D118" s="150"/>
      <c r="E118" s="137" t="s">
        <v>36</v>
      </c>
      <c r="F118" s="155">
        <f>F117</f>
        <v>2401.7399999999998</v>
      </c>
      <c r="G118" s="152"/>
      <c r="H118" s="152"/>
      <c r="I118" s="153"/>
      <c r="J118" s="154"/>
      <c r="K118" s="152"/>
      <c r="L118" s="152"/>
      <c r="M118" s="153"/>
      <c r="N118" s="155"/>
      <c r="O118" s="154"/>
      <c r="P118" s="152"/>
      <c r="Q118" s="152"/>
      <c r="R118" s="152"/>
      <c r="S118" s="152"/>
      <c r="T118" s="153"/>
      <c r="U118" s="154"/>
      <c r="V118" s="152"/>
      <c r="W118" s="152"/>
      <c r="X118" s="152"/>
      <c r="Y118" s="205"/>
      <c r="Z118" s="181">
        <f t="shared" si="99"/>
        <v>2401.7399999999998</v>
      </c>
      <c r="AA118" s="143"/>
      <c r="AB118" s="144"/>
      <c r="AC118" s="166"/>
      <c r="AD118" s="167"/>
      <c r="AE118" s="168"/>
      <c r="AF118" s="166"/>
      <c r="AG118" s="133"/>
      <c r="AH118" s="40"/>
    </row>
    <row r="119" spans="1:34" ht="46.5" customHeight="1" outlineLevel="1" x14ac:dyDescent="0.2">
      <c r="A119" s="148" t="s">
        <v>106</v>
      </c>
      <c r="B119" s="135">
        <v>4100024542</v>
      </c>
      <c r="C119" s="165" t="s">
        <v>74</v>
      </c>
      <c r="D119" s="150"/>
      <c r="E119" s="137" t="s">
        <v>36</v>
      </c>
      <c r="F119" s="155">
        <v>185.58</v>
      </c>
      <c r="G119" s="152"/>
      <c r="H119" s="152"/>
      <c r="I119" s="153"/>
      <c r="J119" s="154"/>
      <c r="K119" s="152"/>
      <c r="L119" s="152"/>
      <c r="M119" s="153"/>
      <c r="N119" s="155"/>
      <c r="O119" s="154"/>
      <c r="P119" s="152"/>
      <c r="Q119" s="152"/>
      <c r="R119" s="152"/>
      <c r="S119" s="152"/>
      <c r="T119" s="153"/>
      <c r="U119" s="154"/>
      <c r="V119" s="152"/>
      <c r="W119" s="152"/>
      <c r="X119" s="152"/>
      <c r="Y119" s="205"/>
      <c r="Z119" s="181">
        <f t="shared" si="99"/>
        <v>185.58</v>
      </c>
      <c r="AA119" s="143"/>
      <c r="AB119" s="144"/>
      <c r="AC119" s="166"/>
      <c r="AD119" s="167"/>
      <c r="AE119" s="168"/>
      <c r="AF119" s="166"/>
      <c r="AG119" s="250" t="s">
        <v>197</v>
      </c>
      <c r="AH119" s="40"/>
    </row>
    <row r="120" spans="1:34" ht="46.5" customHeight="1" outlineLevel="1" x14ac:dyDescent="0.2">
      <c r="A120" s="148" t="s">
        <v>112</v>
      </c>
      <c r="B120" s="135">
        <v>4100025727</v>
      </c>
      <c r="C120" s="165" t="s">
        <v>45</v>
      </c>
      <c r="D120" s="150"/>
      <c r="E120" s="137" t="s">
        <v>36</v>
      </c>
      <c r="F120" s="155">
        <v>1.06</v>
      </c>
      <c r="G120" s="152"/>
      <c r="H120" s="152"/>
      <c r="I120" s="153"/>
      <c r="J120" s="154"/>
      <c r="K120" s="152"/>
      <c r="L120" s="152"/>
      <c r="M120" s="153"/>
      <c r="N120" s="155"/>
      <c r="O120" s="154"/>
      <c r="P120" s="152"/>
      <c r="Q120" s="152"/>
      <c r="R120" s="152"/>
      <c r="S120" s="152"/>
      <c r="T120" s="153"/>
      <c r="U120" s="154"/>
      <c r="V120" s="152"/>
      <c r="W120" s="152"/>
      <c r="X120" s="152"/>
      <c r="Y120" s="205"/>
      <c r="Z120" s="181">
        <f t="shared" si="99"/>
        <v>1.06</v>
      </c>
      <c r="AA120" s="143"/>
      <c r="AB120" s="144"/>
      <c r="AC120" s="166"/>
      <c r="AD120" s="167"/>
      <c r="AE120" s="168"/>
      <c r="AF120" s="166"/>
      <c r="AG120" s="250"/>
      <c r="AH120" s="40"/>
    </row>
    <row r="121" spans="1:34" ht="46.5" customHeight="1" outlineLevel="1" x14ac:dyDescent="0.2">
      <c r="A121" s="148" t="s">
        <v>113</v>
      </c>
      <c r="B121" s="173">
        <v>4100028174</v>
      </c>
      <c r="C121" s="165" t="s">
        <v>75</v>
      </c>
      <c r="D121" s="150"/>
      <c r="E121" s="137" t="s">
        <v>36</v>
      </c>
      <c r="F121" s="155">
        <v>754.14</v>
      </c>
      <c r="G121" s="152"/>
      <c r="H121" s="152"/>
      <c r="I121" s="153"/>
      <c r="J121" s="154"/>
      <c r="K121" s="152"/>
      <c r="L121" s="152"/>
      <c r="M121" s="153"/>
      <c r="N121" s="155"/>
      <c r="O121" s="154"/>
      <c r="P121" s="152"/>
      <c r="Q121" s="152"/>
      <c r="R121" s="152"/>
      <c r="S121" s="152"/>
      <c r="T121" s="153"/>
      <c r="U121" s="154"/>
      <c r="V121" s="152"/>
      <c r="W121" s="152"/>
      <c r="X121" s="152"/>
      <c r="Y121" s="205"/>
      <c r="Z121" s="181">
        <f t="shared" si="99"/>
        <v>754.14</v>
      </c>
      <c r="AA121" s="143"/>
      <c r="AB121" s="144"/>
      <c r="AC121" s="166"/>
      <c r="AD121" s="167"/>
      <c r="AE121" s="168"/>
      <c r="AF121" s="166"/>
      <c r="AG121" s="250"/>
      <c r="AH121" s="40"/>
    </row>
    <row r="122" spans="1:34" ht="46.5" customHeight="1" outlineLevel="1" x14ac:dyDescent="0.2">
      <c r="A122" s="148" t="s">
        <v>118</v>
      </c>
      <c r="B122" s="135">
        <v>4100028173</v>
      </c>
      <c r="C122" s="165" t="s">
        <v>50</v>
      </c>
      <c r="D122" s="150"/>
      <c r="E122" s="137" t="s">
        <v>36</v>
      </c>
      <c r="F122" s="155">
        <v>1531.15</v>
      </c>
      <c r="G122" s="152"/>
      <c r="H122" s="152"/>
      <c r="I122" s="153"/>
      <c r="J122" s="154"/>
      <c r="K122" s="152"/>
      <c r="L122" s="152"/>
      <c r="M122" s="153"/>
      <c r="N122" s="155"/>
      <c r="O122" s="154"/>
      <c r="P122" s="152"/>
      <c r="Q122" s="152"/>
      <c r="R122" s="152"/>
      <c r="S122" s="152"/>
      <c r="T122" s="153"/>
      <c r="U122" s="154"/>
      <c r="V122" s="152"/>
      <c r="W122" s="152"/>
      <c r="X122" s="152"/>
      <c r="Y122" s="205"/>
      <c r="Z122" s="181">
        <f t="shared" si="99"/>
        <v>1531.15</v>
      </c>
      <c r="AA122" s="143"/>
      <c r="AB122" s="144"/>
      <c r="AC122" s="166"/>
      <c r="AD122" s="167"/>
      <c r="AE122" s="168"/>
      <c r="AF122" s="166"/>
      <c r="AG122" s="251"/>
      <c r="AH122" s="40"/>
    </row>
    <row r="123" spans="1:34" ht="46.5" customHeight="1" outlineLevel="1" x14ac:dyDescent="0.2">
      <c r="A123" s="160" t="s">
        <v>81</v>
      </c>
      <c r="B123" s="173"/>
      <c r="C123" s="158" t="s">
        <v>77</v>
      </c>
      <c r="D123" s="159"/>
      <c r="E123" s="179" t="s">
        <v>36</v>
      </c>
      <c r="F123" s="163">
        <f>F124</f>
        <v>13.97</v>
      </c>
      <c r="G123" s="161"/>
      <c r="H123" s="161"/>
      <c r="I123" s="157"/>
      <c r="J123" s="162"/>
      <c r="K123" s="201"/>
      <c r="L123" s="201"/>
      <c r="M123" s="182"/>
      <c r="N123" s="163"/>
      <c r="O123" s="162"/>
      <c r="P123" s="201"/>
      <c r="Q123" s="201"/>
      <c r="R123" s="201"/>
      <c r="S123" s="201"/>
      <c r="T123" s="182"/>
      <c r="U123" s="162"/>
      <c r="V123" s="161"/>
      <c r="W123" s="161"/>
      <c r="X123" s="161"/>
      <c r="Y123" s="206"/>
      <c r="Z123" s="182">
        <f>SUM(F123:Y123)</f>
        <v>13.97</v>
      </c>
      <c r="AA123" s="129">
        <f>(SUMPRODUCT(Z124:Z126,AA124:AA126)/Z123)</f>
        <v>0</v>
      </c>
      <c r="AB123" s="130"/>
      <c r="AC123" s="131">
        <f>AA123+AB123</f>
        <v>0</v>
      </c>
      <c r="AD123" s="129">
        <f>Z123*AA123</f>
        <v>0</v>
      </c>
      <c r="AE123" s="132">
        <f>Z123*AB123</f>
        <v>0</v>
      </c>
      <c r="AF123" s="131">
        <f>AD123+AE123</f>
        <v>0</v>
      </c>
      <c r="AG123" s="164"/>
      <c r="AH123" s="40"/>
    </row>
    <row r="124" spans="1:34" ht="46.5" customHeight="1" outlineLevel="1" x14ac:dyDescent="0.3">
      <c r="A124" s="148" t="s">
        <v>83</v>
      </c>
      <c r="B124" s="173"/>
      <c r="C124" s="165" t="s">
        <v>196</v>
      </c>
      <c r="D124" s="150"/>
      <c r="E124" s="137" t="s">
        <v>36</v>
      </c>
      <c r="F124" s="155">
        <f>SUM(F125:F126)</f>
        <v>13.97</v>
      </c>
      <c r="G124" s="152"/>
      <c r="H124" s="152"/>
      <c r="I124" s="153"/>
      <c r="J124" s="154"/>
      <c r="K124" s="140"/>
      <c r="L124" s="140"/>
      <c r="M124" s="183"/>
      <c r="N124" s="155"/>
      <c r="O124" s="154"/>
      <c r="P124" s="140"/>
      <c r="Q124" s="140"/>
      <c r="R124" s="140"/>
      <c r="S124" s="140"/>
      <c r="T124" s="183"/>
      <c r="U124" s="154"/>
      <c r="V124" s="140"/>
      <c r="W124" s="140"/>
      <c r="X124" s="155"/>
      <c r="Y124" s="205"/>
      <c r="Z124" s="181">
        <f>SUM(F124:Y124)</f>
        <v>13.97</v>
      </c>
      <c r="AA124" s="143"/>
      <c r="AB124" s="144"/>
      <c r="AC124" s="166"/>
      <c r="AD124" s="167"/>
      <c r="AE124" s="168"/>
      <c r="AF124" s="166"/>
      <c r="AG124" s="176"/>
      <c r="AH124" s="40"/>
    </row>
    <row r="125" spans="1:34" ht="46.5" customHeight="1" outlineLevel="1" x14ac:dyDescent="0.2">
      <c r="A125" s="148" t="s">
        <v>84</v>
      </c>
      <c r="B125" s="173">
        <v>4100028174</v>
      </c>
      <c r="C125" s="165" t="s">
        <v>75</v>
      </c>
      <c r="D125" s="150"/>
      <c r="E125" s="137" t="s">
        <v>36</v>
      </c>
      <c r="F125" s="155">
        <v>3.12</v>
      </c>
      <c r="G125" s="152"/>
      <c r="H125" s="152"/>
      <c r="I125" s="153"/>
      <c r="J125" s="154"/>
      <c r="K125" s="140"/>
      <c r="L125" s="140"/>
      <c r="M125" s="183"/>
      <c r="N125" s="155"/>
      <c r="O125" s="154"/>
      <c r="P125" s="140"/>
      <c r="Q125" s="140"/>
      <c r="R125" s="140"/>
      <c r="S125" s="140"/>
      <c r="T125" s="183"/>
      <c r="U125" s="154"/>
      <c r="V125" s="140"/>
      <c r="W125" s="140"/>
      <c r="X125" s="155"/>
      <c r="Y125" s="205"/>
      <c r="Z125" s="181">
        <f t="shared" ref="Z125:Z132" si="100">SUM(F125:Y125)</f>
        <v>3.12</v>
      </c>
      <c r="AA125" s="143"/>
      <c r="AB125" s="144"/>
      <c r="AC125" s="166"/>
      <c r="AD125" s="167"/>
      <c r="AE125" s="168"/>
      <c r="AF125" s="166"/>
      <c r="AG125" s="254" t="s">
        <v>195</v>
      </c>
      <c r="AH125" s="40"/>
    </row>
    <row r="126" spans="1:34" ht="46.5" customHeight="1" outlineLevel="1" x14ac:dyDescent="0.2">
      <c r="A126" s="148" t="s">
        <v>119</v>
      </c>
      <c r="B126" s="135">
        <v>4100028173</v>
      </c>
      <c r="C126" s="165" t="s">
        <v>50</v>
      </c>
      <c r="D126" s="150"/>
      <c r="E126" s="137" t="s">
        <v>36</v>
      </c>
      <c r="F126" s="155">
        <v>10.85</v>
      </c>
      <c r="G126" s="152"/>
      <c r="H126" s="152"/>
      <c r="I126" s="153"/>
      <c r="J126" s="154"/>
      <c r="K126" s="140"/>
      <c r="L126" s="140"/>
      <c r="M126" s="183"/>
      <c r="N126" s="155"/>
      <c r="O126" s="154"/>
      <c r="P126" s="140"/>
      <c r="Q126" s="140"/>
      <c r="R126" s="140"/>
      <c r="S126" s="140"/>
      <c r="T126" s="183"/>
      <c r="U126" s="154"/>
      <c r="V126" s="140"/>
      <c r="W126" s="140"/>
      <c r="X126" s="155"/>
      <c r="Y126" s="205"/>
      <c r="Z126" s="181">
        <f t="shared" si="100"/>
        <v>10.85</v>
      </c>
      <c r="AA126" s="143"/>
      <c r="AB126" s="144"/>
      <c r="AC126" s="166"/>
      <c r="AD126" s="167"/>
      <c r="AE126" s="168"/>
      <c r="AF126" s="166"/>
      <c r="AG126" s="253"/>
      <c r="AH126" s="40"/>
    </row>
    <row r="127" spans="1:34" ht="61.5" customHeight="1" outlineLevel="1" x14ac:dyDescent="0.2">
      <c r="A127" s="160" t="s">
        <v>85</v>
      </c>
      <c r="B127" s="173"/>
      <c r="C127" s="158" t="s">
        <v>198</v>
      </c>
      <c r="D127" s="159"/>
      <c r="E127" s="179" t="s">
        <v>36</v>
      </c>
      <c r="F127" s="163">
        <f>F128</f>
        <v>105.51</v>
      </c>
      <c r="G127" s="161"/>
      <c r="H127" s="152"/>
      <c r="I127" s="153"/>
      <c r="J127" s="154"/>
      <c r="K127" s="140"/>
      <c r="L127" s="140"/>
      <c r="M127" s="183"/>
      <c r="N127" s="155"/>
      <c r="O127" s="154"/>
      <c r="P127" s="140"/>
      <c r="Q127" s="140"/>
      <c r="R127" s="140"/>
      <c r="S127" s="140"/>
      <c r="T127" s="183"/>
      <c r="U127" s="154"/>
      <c r="V127" s="140"/>
      <c r="W127" s="140"/>
      <c r="X127" s="155"/>
      <c r="Y127" s="205"/>
      <c r="Z127" s="182">
        <f t="shared" si="100"/>
        <v>105.51</v>
      </c>
      <c r="AA127" s="129">
        <f>(SUMPRODUCT(Z128:Z129,AA128:AA129)/Z127)</f>
        <v>0</v>
      </c>
      <c r="AB127" s="130"/>
      <c r="AC127" s="131">
        <f t="shared" ref="AC127" si="101">AA127+AB127</f>
        <v>0</v>
      </c>
      <c r="AD127" s="129">
        <f t="shared" ref="AD127" si="102">Z127*AA127</f>
        <v>0</v>
      </c>
      <c r="AE127" s="132">
        <f t="shared" ref="AE127" si="103">Z127*AB127</f>
        <v>0</v>
      </c>
      <c r="AF127" s="131">
        <f t="shared" ref="AF127" si="104">AD127+AE127</f>
        <v>0</v>
      </c>
      <c r="AG127" s="213" t="s">
        <v>82</v>
      </c>
      <c r="AH127" s="40"/>
    </row>
    <row r="128" spans="1:34" ht="46.5" customHeight="1" outlineLevel="1" x14ac:dyDescent="0.2">
      <c r="A128" s="148" t="s">
        <v>125</v>
      </c>
      <c r="B128" s="173"/>
      <c r="C128" s="165" t="s">
        <v>196</v>
      </c>
      <c r="D128" s="150"/>
      <c r="E128" s="137" t="s">
        <v>36</v>
      </c>
      <c r="F128" s="155">
        <f>SUM(F129:F129)</f>
        <v>105.51</v>
      </c>
      <c r="G128" s="152"/>
      <c r="H128" s="152"/>
      <c r="I128" s="153"/>
      <c r="J128" s="154"/>
      <c r="K128" s="140"/>
      <c r="L128" s="140"/>
      <c r="M128" s="183"/>
      <c r="N128" s="155"/>
      <c r="O128" s="154"/>
      <c r="P128" s="140"/>
      <c r="Q128" s="140"/>
      <c r="R128" s="140"/>
      <c r="S128" s="140"/>
      <c r="T128" s="183"/>
      <c r="U128" s="154"/>
      <c r="V128" s="140"/>
      <c r="W128" s="140"/>
      <c r="X128" s="155"/>
      <c r="Y128" s="205"/>
      <c r="Z128" s="181">
        <f t="shared" si="100"/>
        <v>105.51</v>
      </c>
      <c r="AA128" s="130"/>
      <c r="AB128" s="144"/>
      <c r="AC128" s="166"/>
      <c r="AD128" s="167"/>
      <c r="AE128" s="168"/>
      <c r="AF128" s="166"/>
      <c r="AG128" s="177"/>
      <c r="AH128" s="40"/>
    </row>
    <row r="129" spans="1:34" ht="91.5" customHeight="1" outlineLevel="1" x14ac:dyDescent="0.2">
      <c r="A129" s="148" t="s">
        <v>126</v>
      </c>
      <c r="B129" s="135">
        <v>4100028173</v>
      </c>
      <c r="C129" s="165" t="s">
        <v>50</v>
      </c>
      <c r="D129" s="150"/>
      <c r="E129" s="137" t="s">
        <v>36</v>
      </c>
      <c r="F129" s="155">
        <v>105.51</v>
      </c>
      <c r="G129" s="152"/>
      <c r="H129" s="152"/>
      <c r="I129" s="153"/>
      <c r="J129" s="154"/>
      <c r="K129" s="140"/>
      <c r="L129" s="140"/>
      <c r="M129" s="183"/>
      <c r="N129" s="155"/>
      <c r="O129" s="154"/>
      <c r="P129" s="140"/>
      <c r="Q129" s="140"/>
      <c r="R129" s="140"/>
      <c r="S129" s="140"/>
      <c r="T129" s="183"/>
      <c r="U129" s="154"/>
      <c r="V129" s="140"/>
      <c r="W129" s="140"/>
      <c r="X129" s="155"/>
      <c r="Y129" s="205"/>
      <c r="Z129" s="181">
        <f t="shared" si="100"/>
        <v>105.51</v>
      </c>
      <c r="AA129" s="130"/>
      <c r="AB129" s="144"/>
      <c r="AC129" s="166"/>
      <c r="AD129" s="167"/>
      <c r="AE129" s="168"/>
      <c r="AF129" s="166"/>
      <c r="AG129" s="156" t="s">
        <v>195</v>
      </c>
      <c r="AH129" s="40"/>
    </row>
    <row r="130" spans="1:34" ht="46.5" customHeight="1" outlineLevel="1" x14ac:dyDescent="0.2">
      <c r="A130" s="160" t="s">
        <v>87</v>
      </c>
      <c r="B130" s="173"/>
      <c r="C130" s="158" t="s">
        <v>86</v>
      </c>
      <c r="D130" s="178"/>
      <c r="E130" s="179" t="s">
        <v>36</v>
      </c>
      <c r="F130" s="163">
        <v>1146.75</v>
      </c>
      <c r="G130" s="161"/>
      <c r="H130" s="161"/>
      <c r="I130" s="157"/>
      <c r="J130" s="162"/>
      <c r="K130" s="201"/>
      <c r="L130" s="201"/>
      <c r="M130" s="182"/>
      <c r="N130" s="163"/>
      <c r="O130" s="162"/>
      <c r="P130" s="201"/>
      <c r="Q130" s="201"/>
      <c r="R130" s="201"/>
      <c r="S130" s="201"/>
      <c r="T130" s="182"/>
      <c r="U130" s="162"/>
      <c r="V130" s="201"/>
      <c r="W130" s="201"/>
      <c r="X130" s="163"/>
      <c r="Y130" s="206"/>
      <c r="Z130" s="182">
        <f t="shared" si="100"/>
        <v>1146.75</v>
      </c>
      <c r="AA130" s="130"/>
      <c r="AB130" s="130"/>
      <c r="AC130" s="131">
        <f t="shared" ref="AC130:AC133" si="105">AA130+AB130</f>
        <v>0</v>
      </c>
      <c r="AD130" s="129">
        <f t="shared" ref="AD130:AD133" si="106">Z130*AA130</f>
        <v>0</v>
      </c>
      <c r="AE130" s="132">
        <f t="shared" ref="AE130:AE133" si="107">Z130*AB130</f>
        <v>0</v>
      </c>
      <c r="AF130" s="131">
        <f t="shared" ref="AF130:AF133" si="108">AD130+AE130</f>
        <v>0</v>
      </c>
      <c r="AG130" s="164"/>
      <c r="AH130" s="40"/>
    </row>
    <row r="131" spans="1:34" ht="46.5" customHeight="1" outlineLevel="1" x14ac:dyDescent="0.2">
      <c r="A131" s="160" t="s">
        <v>89</v>
      </c>
      <c r="B131" s="173"/>
      <c r="C131" s="158" t="s">
        <v>88</v>
      </c>
      <c r="D131" s="159"/>
      <c r="E131" s="179" t="s">
        <v>36</v>
      </c>
      <c r="F131" s="163">
        <v>180.01</v>
      </c>
      <c r="G131" s="161"/>
      <c r="H131" s="161"/>
      <c r="I131" s="157"/>
      <c r="J131" s="162"/>
      <c r="K131" s="201"/>
      <c r="L131" s="201"/>
      <c r="M131" s="182"/>
      <c r="N131" s="163"/>
      <c r="O131" s="162"/>
      <c r="P131" s="201"/>
      <c r="Q131" s="201"/>
      <c r="R131" s="201"/>
      <c r="S131" s="201"/>
      <c r="T131" s="182"/>
      <c r="U131" s="162"/>
      <c r="V131" s="201"/>
      <c r="W131" s="201"/>
      <c r="X131" s="163"/>
      <c r="Y131" s="206"/>
      <c r="Z131" s="182">
        <f t="shared" si="100"/>
        <v>180.01</v>
      </c>
      <c r="AA131" s="130"/>
      <c r="AB131" s="130"/>
      <c r="AC131" s="131">
        <f t="shared" si="105"/>
        <v>0</v>
      </c>
      <c r="AD131" s="129">
        <f t="shared" si="106"/>
        <v>0</v>
      </c>
      <c r="AE131" s="132">
        <f t="shared" si="107"/>
        <v>0</v>
      </c>
      <c r="AF131" s="131">
        <f t="shared" si="108"/>
        <v>0</v>
      </c>
      <c r="AG131" s="164"/>
    </row>
    <row r="132" spans="1:34" ht="46.5" customHeight="1" outlineLevel="1" x14ac:dyDescent="0.2">
      <c r="A132" s="160" t="s">
        <v>91</v>
      </c>
      <c r="B132" s="173"/>
      <c r="C132" s="158" t="s">
        <v>90</v>
      </c>
      <c r="D132" s="159"/>
      <c r="E132" s="179" t="s">
        <v>36</v>
      </c>
      <c r="F132" s="163">
        <v>344.74</v>
      </c>
      <c r="G132" s="161"/>
      <c r="H132" s="161"/>
      <c r="I132" s="157"/>
      <c r="J132" s="162"/>
      <c r="K132" s="201"/>
      <c r="L132" s="201"/>
      <c r="M132" s="182"/>
      <c r="N132" s="163"/>
      <c r="O132" s="162"/>
      <c r="P132" s="201"/>
      <c r="Q132" s="201"/>
      <c r="R132" s="201"/>
      <c r="S132" s="201"/>
      <c r="T132" s="182"/>
      <c r="U132" s="162"/>
      <c r="V132" s="201"/>
      <c r="W132" s="201"/>
      <c r="X132" s="163"/>
      <c r="Y132" s="206"/>
      <c r="Z132" s="182">
        <f t="shared" si="100"/>
        <v>344.74</v>
      </c>
      <c r="AA132" s="130"/>
      <c r="AB132" s="130"/>
      <c r="AC132" s="131">
        <f t="shared" si="105"/>
        <v>0</v>
      </c>
      <c r="AD132" s="129">
        <f t="shared" si="106"/>
        <v>0</v>
      </c>
      <c r="AE132" s="132">
        <f t="shared" si="107"/>
        <v>0</v>
      </c>
      <c r="AF132" s="131">
        <f t="shared" si="108"/>
        <v>0</v>
      </c>
      <c r="AG132" s="164"/>
      <c r="AH132" s="40"/>
    </row>
    <row r="133" spans="1:34" ht="46.5" customHeight="1" outlineLevel="1" x14ac:dyDescent="0.2">
      <c r="A133" s="160" t="s">
        <v>107</v>
      </c>
      <c r="B133" s="173"/>
      <c r="C133" s="158" t="s">
        <v>92</v>
      </c>
      <c r="D133" s="159"/>
      <c r="E133" s="179" t="s">
        <v>36</v>
      </c>
      <c r="F133" s="163">
        <v>417.95</v>
      </c>
      <c r="G133" s="161"/>
      <c r="H133" s="161"/>
      <c r="I133" s="157"/>
      <c r="J133" s="162"/>
      <c r="K133" s="201"/>
      <c r="L133" s="201"/>
      <c r="M133" s="182"/>
      <c r="N133" s="163"/>
      <c r="O133" s="162"/>
      <c r="P133" s="201"/>
      <c r="Q133" s="201"/>
      <c r="R133" s="201"/>
      <c r="S133" s="201"/>
      <c r="T133" s="182"/>
      <c r="U133" s="162"/>
      <c r="V133" s="201"/>
      <c r="W133" s="201"/>
      <c r="X133" s="163"/>
      <c r="Y133" s="206"/>
      <c r="Z133" s="182">
        <f t="shared" ref="Z133" si="109">SUM(F133:Y133)</f>
        <v>417.95</v>
      </c>
      <c r="AA133" s="130"/>
      <c r="AB133" s="130"/>
      <c r="AC133" s="131">
        <f t="shared" si="105"/>
        <v>0</v>
      </c>
      <c r="AD133" s="129">
        <f t="shared" si="106"/>
        <v>0</v>
      </c>
      <c r="AE133" s="132">
        <f t="shared" si="107"/>
        <v>0</v>
      </c>
      <c r="AF133" s="131">
        <f t="shared" si="108"/>
        <v>0</v>
      </c>
      <c r="AG133" s="164"/>
    </row>
    <row r="134" spans="1:34" ht="46.5" customHeight="1" x14ac:dyDescent="0.2">
      <c r="A134" s="20" t="s">
        <v>117</v>
      </c>
      <c r="B134" s="191"/>
      <c r="C134" s="192" t="s">
        <v>114</v>
      </c>
      <c r="D134" s="21"/>
      <c r="E134" s="21"/>
      <c r="F134" s="52"/>
      <c r="G134" s="21"/>
      <c r="H134" s="21"/>
      <c r="I134" s="22"/>
      <c r="J134" s="52"/>
      <c r="K134" s="111"/>
      <c r="L134" s="111"/>
      <c r="M134" s="53"/>
      <c r="N134" s="110"/>
      <c r="O134" s="52"/>
      <c r="P134" s="111"/>
      <c r="Q134" s="111"/>
      <c r="R134" s="111"/>
      <c r="S134" s="111"/>
      <c r="T134" s="53"/>
      <c r="U134" s="52"/>
      <c r="V134" s="111"/>
      <c r="W134" s="111"/>
      <c r="X134" s="110"/>
      <c r="Y134" s="54"/>
      <c r="Z134" s="53"/>
      <c r="AA134" s="23"/>
      <c r="AB134" s="24"/>
      <c r="AC134" s="22"/>
      <c r="AD134" s="25">
        <f>SUM(AD135:AD204)</f>
        <v>0</v>
      </c>
      <c r="AE134" s="26">
        <f>SUM(AE135:AE204)</f>
        <v>0</v>
      </c>
      <c r="AF134" s="27">
        <f>AE134+AD134</f>
        <v>0</v>
      </c>
      <c r="AG134" s="28"/>
    </row>
    <row r="135" spans="1:34" ht="46.5" customHeight="1" outlineLevel="1" x14ac:dyDescent="0.2">
      <c r="A135" s="121" t="s">
        <v>34</v>
      </c>
      <c r="B135" s="122"/>
      <c r="C135" s="123" t="s">
        <v>35</v>
      </c>
      <c r="D135" s="123"/>
      <c r="E135" s="179" t="s">
        <v>36</v>
      </c>
      <c r="F135" s="128"/>
      <c r="G135" s="126"/>
      <c r="H135" s="126"/>
      <c r="I135" s="127"/>
      <c r="J135" s="125">
        <f>J136</f>
        <v>14.56</v>
      </c>
      <c r="K135" s="210">
        <f t="shared" ref="K135:X135" si="110">K136</f>
        <v>16.88</v>
      </c>
      <c r="L135" s="210">
        <f t="shared" si="110"/>
        <v>9.0399999999999991</v>
      </c>
      <c r="M135" s="180">
        <f t="shared" si="110"/>
        <v>17.07</v>
      </c>
      <c r="N135" s="128">
        <f t="shared" si="110"/>
        <v>24.08</v>
      </c>
      <c r="O135" s="125">
        <f t="shared" si="110"/>
        <v>20.45</v>
      </c>
      <c r="P135" s="210">
        <f t="shared" si="110"/>
        <v>11.21</v>
      </c>
      <c r="Q135" s="210">
        <f t="shared" si="110"/>
        <v>11.84</v>
      </c>
      <c r="R135" s="210">
        <f t="shared" si="110"/>
        <v>14.37</v>
      </c>
      <c r="S135" s="210">
        <f t="shared" si="110"/>
        <v>10.55</v>
      </c>
      <c r="T135" s="180">
        <f t="shared" si="110"/>
        <v>16.739999999999998</v>
      </c>
      <c r="U135" s="125">
        <f t="shared" si="110"/>
        <v>29.09</v>
      </c>
      <c r="V135" s="210">
        <f t="shared" si="110"/>
        <v>20.14</v>
      </c>
      <c r="W135" s="210">
        <f t="shared" si="110"/>
        <v>22.25</v>
      </c>
      <c r="X135" s="128">
        <f t="shared" si="110"/>
        <v>27.17</v>
      </c>
      <c r="Y135" s="203"/>
      <c r="Z135" s="180">
        <f>SUM(F135:Y135)</f>
        <v>265.44</v>
      </c>
      <c r="AA135" s="129">
        <f>Z136*AA136/Z135</f>
        <v>0</v>
      </c>
      <c r="AB135" s="130"/>
      <c r="AC135" s="131">
        <f t="shared" ref="AC135" si="111">AA135+AB135</f>
        <v>0</v>
      </c>
      <c r="AD135" s="129">
        <f t="shared" ref="AD135" si="112">Z135*AA135</f>
        <v>0</v>
      </c>
      <c r="AE135" s="132">
        <f t="shared" ref="AE135" si="113">Z135*AB135</f>
        <v>0</v>
      </c>
      <c r="AF135" s="131">
        <f t="shared" ref="AF135" si="114">AD135+AE135</f>
        <v>0</v>
      </c>
      <c r="AG135" s="133"/>
    </row>
    <row r="136" spans="1:34" ht="46.5" customHeight="1" outlineLevel="1" x14ac:dyDescent="0.2">
      <c r="A136" s="134" t="s">
        <v>37</v>
      </c>
      <c r="B136" s="135" t="s">
        <v>38</v>
      </c>
      <c r="C136" s="136" t="s">
        <v>39</v>
      </c>
      <c r="D136" s="137"/>
      <c r="E136" s="137" t="s">
        <v>36</v>
      </c>
      <c r="F136" s="188"/>
      <c r="G136" s="140"/>
      <c r="H136" s="140"/>
      <c r="I136" s="141"/>
      <c r="J136" s="211">
        <v>14.56</v>
      </c>
      <c r="K136" s="140">
        <v>16.88</v>
      </c>
      <c r="L136" s="140">
        <v>9.0399999999999991</v>
      </c>
      <c r="M136" s="181">
        <v>17.07</v>
      </c>
      <c r="N136" s="142">
        <v>24.08</v>
      </c>
      <c r="O136" s="211">
        <v>20.45</v>
      </c>
      <c r="P136" s="140">
        <v>11.21</v>
      </c>
      <c r="Q136" s="140">
        <v>11.84</v>
      </c>
      <c r="R136" s="140">
        <v>14.37</v>
      </c>
      <c r="S136" s="140">
        <v>10.55</v>
      </c>
      <c r="T136" s="181">
        <v>16.739999999999998</v>
      </c>
      <c r="U136" s="211">
        <v>29.09</v>
      </c>
      <c r="V136" s="140">
        <v>20.14</v>
      </c>
      <c r="W136" s="140">
        <v>22.25</v>
      </c>
      <c r="X136" s="142">
        <v>27.17</v>
      </c>
      <c r="Y136" s="204"/>
      <c r="Z136" s="181">
        <f t="shared" ref="Z136:Z144" si="115">SUM(F136:Y136)</f>
        <v>265.44</v>
      </c>
      <c r="AA136" s="143"/>
      <c r="AB136" s="144"/>
      <c r="AC136" s="145"/>
      <c r="AD136" s="146"/>
      <c r="AE136" s="147"/>
      <c r="AF136" s="145"/>
      <c r="AG136" s="133"/>
    </row>
    <row r="137" spans="1:34" ht="46.5" customHeight="1" outlineLevel="1" x14ac:dyDescent="0.2">
      <c r="A137" s="160" t="s">
        <v>40</v>
      </c>
      <c r="B137" s="135"/>
      <c r="C137" s="158" t="s">
        <v>108</v>
      </c>
      <c r="D137" s="150"/>
      <c r="E137" s="179" t="s">
        <v>36</v>
      </c>
      <c r="F137" s="142"/>
      <c r="G137" s="202"/>
      <c r="H137" s="202"/>
      <c r="I137" s="141"/>
      <c r="J137" s="162"/>
      <c r="K137" s="201"/>
      <c r="L137" s="201"/>
      <c r="M137" s="182"/>
      <c r="N137" s="163"/>
      <c r="O137" s="162">
        <f t="shared" ref="O137" si="116">O139</f>
        <v>64.22</v>
      </c>
      <c r="P137" s="201"/>
      <c r="Q137" s="201"/>
      <c r="R137" s="201"/>
      <c r="S137" s="201"/>
      <c r="T137" s="182"/>
      <c r="U137" s="162"/>
      <c r="V137" s="201"/>
      <c r="W137" s="201"/>
      <c r="X137" s="163"/>
      <c r="Y137" s="206"/>
      <c r="Z137" s="182">
        <f t="shared" si="115"/>
        <v>64.22</v>
      </c>
      <c r="AA137" s="129">
        <f>(SUMPRODUCT(Z138:Z139,AA138:AA139)/Z137)</f>
        <v>0</v>
      </c>
      <c r="AB137" s="130"/>
      <c r="AC137" s="131">
        <f t="shared" ref="AC137" si="117">AA137+AB137</f>
        <v>0</v>
      </c>
      <c r="AD137" s="129">
        <f t="shared" ref="AD137" si="118">Z137*AA137</f>
        <v>0</v>
      </c>
      <c r="AE137" s="132">
        <f t="shared" ref="AE137" si="119">Z137*AB137</f>
        <v>0</v>
      </c>
      <c r="AF137" s="131">
        <f t="shared" ref="AF137" si="120">AD137+AE137</f>
        <v>0</v>
      </c>
      <c r="AG137" s="164"/>
    </row>
    <row r="138" spans="1:34" ht="46.5" customHeight="1" outlineLevel="1" x14ac:dyDescent="0.2">
      <c r="A138" s="148" t="s">
        <v>94</v>
      </c>
      <c r="B138" s="135"/>
      <c r="C138" s="165" t="s">
        <v>196</v>
      </c>
      <c r="D138" s="150"/>
      <c r="E138" s="137" t="s">
        <v>36</v>
      </c>
      <c r="F138" s="142"/>
      <c r="G138" s="202"/>
      <c r="H138" s="202"/>
      <c r="I138" s="141"/>
      <c r="J138" s="211"/>
      <c r="K138" s="140"/>
      <c r="L138" s="140"/>
      <c r="M138" s="181"/>
      <c r="N138" s="142"/>
      <c r="O138" s="211">
        <f t="shared" ref="O138" si="121">O139</f>
        <v>64.22</v>
      </c>
      <c r="P138" s="140"/>
      <c r="Q138" s="140"/>
      <c r="R138" s="140"/>
      <c r="S138" s="140"/>
      <c r="T138" s="181"/>
      <c r="U138" s="211"/>
      <c r="V138" s="140"/>
      <c r="W138" s="140"/>
      <c r="X138" s="142"/>
      <c r="Y138" s="204"/>
      <c r="Z138" s="181">
        <f t="shared" si="115"/>
        <v>64.22</v>
      </c>
      <c r="AA138" s="143"/>
      <c r="AB138" s="144"/>
      <c r="AC138" s="166"/>
      <c r="AD138" s="167"/>
      <c r="AE138" s="168"/>
      <c r="AF138" s="166"/>
      <c r="AG138" s="156"/>
    </row>
    <row r="139" spans="1:34" ht="76.5" customHeight="1" outlineLevel="1" x14ac:dyDescent="0.2">
      <c r="A139" s="148" t="s">
        <v>95</v>
      </c>
      <c r="B139" s="135">
        <v>4100028172</v>
      </c>
      <c r="C139" s="165" t="s">
        <v>109</v>
      </c>
      <c r="D139" s="150"/>
      <c r="E139" s="137" t="s">
        <v>36</v>
      </c>
      <c r="F139" s="142"/>
      <c r="G139" s="202"/>
      <c r="H139" s="202"/>
      <c r="I139" s="141"/>
      <c r="J139" s="211"/>
      <c r="K139" s="140"/>
      <c r="L139" s="140"/>
      <c r="M139" s="181"/>
      <c r="N139" s="142"/>
      <c r="O139" s="211">
        <v>64.22</v>
      </c>
      <c r="P139" s="140"/>
      <c r="Q139" s="140"/>
      <c r="R139" s="140"/>
      <c r="S139" s="140"/>
      <c r="T139" s="181"/>
      <c r="U139" s="211"/>
      <c r="V139" s="140"/>
      <c r="W139" s="140"/>
      <c r="X139" s="142"/>
      <c r="Y139" s="204"/>
      <c r="Z139" s="181">
        <f t="shared" si="115"/>
        <v>64.22</v>
      </c>
      <c r="AA139" s="143"/>
      <c r="AB139" s="144"/>
      <c r="AC139" s="166"/>
      <c r="AD139" s="167"/>
      <c r="AE139" s="168"/>
      <c r="AF139" s="166"/>
      <c r="AG139" s="156" t="s">
        <v>195</v>
      </c>
    </row>
    <row r="140" spans="1:34" ht="46.5" customHeight="1" outlineLevel="1" x14ac:dyDescent="0.2">
      <c r="A140" s="160" t="s">
        <v>42</v>
      </c>
      <c r="B140" s="135"/>
      <c r="C140" s="149" t="s">
        <v>41</v>
      </c>
      <c r="D140" s="137"/>
      <c r="E140" s="179" t="s">
        <v>36</v>
      </c>
      <c r="F140" s="142"/>
      <c r="G140" s="202"/>
      <c r="H140" s="202"/>
      <c r="I140" s="141"/>
      <c r="J140" s="211"/>
      <c r="K140" s="140"/>
      <c r="L140" s="140"/>
      <c r="M140" s="181"/>
      <c r="N140" s="163">
        <v>1.85</v>
      </c>
      <c r="O140" s="211"/>
      <c r="P140" s="140"/>
      <c r="Q140" s="140"/>
      <c r="R140" s="140"/>
      <c r="S140" s="140"/>
      <c r="T140" s="181"/>
      <c r="U140" s="211"/>
      <c r="V140" s="140"/>
      <c r="W140" s="201">
        <v>2.23</v>
      </c>
      <c r="X140" s="142"/>
      <c r="Y140" s="204"/>
      <c r="Z140" s="182">
        <f t="shared" ref="Z140:Z142" si="122">SUM(F140:Y140)</f>
        <v>4.08</v>
      </c>
      <c r="AA140" s="143"/>
      <c r="AB140" s="130"/>
      <c r="AC140" s="131">
        <f t="shared" ref="AC140:AC142" si="123">AA140+AB140</f>
        <v>0</v>
      </c>
      <c r="AD140" s="129">
        <f t="shared" ref="AD140:AD142" si="124">Z140*AA140</f>
        <v>0</v>
      </c>
      <c r="AE140" s="132">
        <f t="shared" ref="AE140:AE142" si="125">Z140*AB140</f>
        <v>0</v>
      </c>
      <c r="AF140" s="131">
        <f t="shared" ref="AF140:AF142" si="126">AD140+AE140</f>
        <v>0</v>
      </c>
      <c r="AG140" s="133"/>
    </row>
    <row r="141" spans="1:34" ht="46.5" customHeight="1" outlineLevel="1" x14ac:dyDescent="0.2">
      <c r="A141" s="160" t="s">
        <v>46</v>
      </c>
      <c r="B141" s="135"/>
      <c r="C141" s="123" t="s">
        <v>165</v>
      </c>
      <c r="D141" s="150"/>
      <c r="E141" s="179" t="s">
        <v>36</v>
      </c>
      <c r="F141" s="142"/>
      <c r="G141" s="202"/>
      <c r="H141" s="202"/>
      <c r="I141" s="141"/>
      <c r="J141" s="211"/>
      <c r="K141" s="140"/>
      <c r="L141" s="140"/>
      <c r="M141" s="181"/>
      <c r="N141" s="163">
        <v>9.33</v>
      </c>
      <c r="O141" s="211"/>
      <c r="P141" s="140"/>
      <c r="Q141" s="140"/>
      <c r="R141" s="140"/>
      <c r="S141" s="140"/>
      <c r="T141" s="181"/>
      <c r="U141" s="211"/>
      <c r="V141" s="140"/>
      <c r="W141" s="201">
        <v>16</v>
      </c>
      <c r="X141" s="142"/>
      <c r="Y141" s="204"/>
      <c r="Z141" s="182">
        <f t="shared" si="122"/>
        <v>25.33</v>
      </c>
      <c r="AA141" s="143"/>
      <c r="AB141" s="130"/>
      <c r="AC141" s="131">
        <f t="shared" si="123"/>
        <v>0</v>
      </c>
      <c r="AD141" s="129">
        <f t="shared" si="124"/>
        <v>0</v>
      </c>
      <c r="AE141" s="132">
        <f t="shared" si="125"/>
        <v>0</v>
      </c>
      <c r="AF141" s="131">
        <f t="shared" si="126"/>
        <v>0</v>
      </c>
      <c r="AG141" s="133"/>
    </row>
    <row r="142" spans="1:34" ht="46.5" customHeight="1" outlineLevel="1" x14ac:dyDescent="0.2">
      <c r="A142" s="160" t="s">
        <v>51</v>
      </c>
      <c r="B142" s="135"/>
      <c r="C142" s="158" t="s">
        <v>166</v>
      </c>
      <c r="D142" s="159"/>
      <c r="E142" s="179" t="s">
        <v>36</v>
      </c>
      <c r="F142" s="142"/>
      <c r="G142" s="202"/>
      <c r="H142" s="202"/>
      <c r="I142" s="141"/>
      <c r="J142" s="211"/>
      <c r="K142" s="140"/>
      <c r="L142" s="140"/>
      <c r="M142" s="181"/>
      <c r="N142" s="163">
        <v>3.56</v>
      </c>
      <c r="O142" s="211"/>
      <c r="P142" s="140"/>
      <c r="Q142" s="140"/>
      <c r="R142" s="140"/>
      <c r="S142" s="140"/>
      <c r="T142" s="181"/>
      <c r="U142" s="211"/>
      <c r="V142" s="140"/>
      <c r="W142" s="201">
        <v>8.8800000000000008</v>
      </c>
      <c r="X142" s="142"/>
      <c r="Y142" s="204"/>
      <c r="Z142" s="182">
        <f t="shared" si="122"/>
        <v>12.44</v>
      </c>
      <c r="AA142" s="143"/>
      <c r="AB142" s="130"/>
      <c r="AC142" s="131">
        <f t="shared" si="123"/>
        <v>0</v>
      </c>
      <c r="AD142" s="129">
        <f t="shared" si="124"/>
        <v>0</v>
      </c>
      <c r="AE142" s="132">
        <f t="shared" si="125"/>
        <v>0</v>
      </c>
      <c r="AF142" s="131">
        <f t="shared" si="126"/>
        <v>0</v>
      </c>
      <c r="AG142" s="133"/>
    </row>
    <row r="143" spans="1:34" ht="46.5" customHeight="1" outlineLevel="1" x14ac:dyDescent="0.2">
      <c r="A143" s="160" t="s">
        <v>54</v>
      </c>
      <c r="B143" s="135"/>
      <c r="C143" s="158" t="s">
        <v>43</v>
      </c>
      <c r="D143" s="159"/>
      <c r="E143" s="179" t="s">
        <v>36</v>
      </c>
      <c r="F143" s="142"/>
      <c r="G143" s="202"/>
      <c r="H143" s="202"/>
      <c r="I143" s="141"/>
      <c r="J143" s="162"/>
      <c r="K143" s="201"/>
      <c r="L143" s="201"/>
      <c r="M143" s="182"/>
      <c r="N143" s="163">
        <f t="shared" ref="N143:W143" si="127">N144</f>
        <v>0.92</v>
      </c>
      <c r="O143" s="162"/>
      <c r="P143" s="201"/>
      <c r="Q143" s="201"/>
      <c r="R143" s="201"/>
      <c r="S143" s="201"/>
      <c r="T143" s="182"/>
      <c r="U143" s="162"/>
      <c r="V143" s="201"/>
      <c r="W143" s="201">
        <f t="shared" si="127"/>
        <v>1.23</v>
      </c>
      <c r="X143" s="163"/>
      <c r="Y143" s="206"/>
      <c r="Z143" s="182">
        <f t="shared" si="115"/>
        <v>2.15</v>
      </c>
      <c r="AA143" s="129">
        <f>Z144*AA144/Z143</f>
        <v>0</v>
      </c>
      <c r="AB143" s="130"/>
      <c r="AC143" s="131">
        <f t="shared" ref="AC143" si="128">AA143+AB143</f>
        <v>0</v>
      </c>
      <c r="AD143" s="129">
        <f t="shared" ref="AD143" si="129">Z143*AA143</f>
        <v>0</v>
      </c>
      <c r="AE143" s="132">
        <f t="shared" ref="AE143" si="130">Z143*AB143</f>
        <v>0</v>
      </c>
      <c r="AF143" s="131">
        <f t="shared" ref="AF143" si="131">AD143+AE143</f>
        <v>0</v>
      </c>
      <c r="AG143" s="133"/>
    </row>
    <row r="144" spans="1:34" ht="82.5" customHeight="1" outlineLevel="1" x14ac:dyDescent="0.2">
      <c r="A144" s="148" t="s">
        <v>56</v>
      </c>
      <c r="B144" s="135">
        <v>4100025727</v>
      </c>
      <c r="C144" s="165" t="s">
        <v>45</v>
      </c>
      <c r="D144" s="150"/>
      <c r="E144" s="137" t="s">
        <v>36</v>
      </c>
      <c r="F144" s="142"/>
      <c r="G144" s="202"/>
      <c r="H144" s="202"/>
      <c r="I144" s="141"/>
      <c r="J144" s="211"/>
      <c r="K144" s="140"/>
      <c r="L144" s="140"/>
      <c r="M144" s="181"/>
      <c r="N144" s="142">
        <v>0.92</v>
      </c>
      <c r="O144" s="211"/>
      <c r="P144" s="140"/>
      <c r="Q144" s="140"/>
      <c r="R144" s="140"/>
      <c r="S144" s="140"/>
      <c r="T144" s="181"/>
      <c r="U144" s="211"/>
      <c r="V144" s="140"/>
      <c r="W144" s="140">
        <v>1.23</v>
      </c>
      <c r="X144" s="142"/>
      <c r="Y144" s="204"/>
      <c r="Z144" s="181">
        <f t="shared" si="115"/>
        <v>2.15</v>
      </c>
      <c r="AA144" s="143"/>
      <c r="AB144" s="144"/>
      <c r="AC144" s="145"/>
      <c r="AD144" s="146"/>
      <c r="AE144" s="147"/>
      <c r="AF144" s="145"/>
      <c r="AG144" s="156" t="s">
        <v>195</v>
      </c>
    </row>
    <row r="145" spans="1:33" ht="46.5" customHeight="1" outlineLevel="1" x14ac:dyDescent="0.2">
      <c r="A145" s="160" t="s">
        <v>58</v>
      </c>
      <c r="B145" s="135"/>
      <c r="C145" s="158" t="s">
        <v>47</v>
      </c>
      <c r="D145" s="159"/>
      <c r="E145" s="179" t="s">
        <v>36</v>
      </c>
      <c r="F145" s="163"/>
      <c r="G145" s="161"/>
      <c r="H145" s="161"/>
      <c r="I145" s="157"/>
      <c r="J145" s="162"/>
      <c r="K145" s="201">
        <f>K146</f>
        <v>18.21</v>
      </c>
      <c r="L145" s="201">
        <f t="shared" ref="L145:X145" si="132">L146</f>
        <v>0</v>
      </c>
      <c r="M145" s="182">
        <f t="shared" si="132"/>
        <v>18.73</v>
      </c>
      <c r="N145" s="163">
        <f t="shared" si="132"/>
        <v>10.36</v>
      </c>
      <c r="O145" s="162">
        <f t="shared" si="132"/>
        <v>9.43</v>
      </c>
      <c r="P145" s="201">
        <f t="shared" si="132"/>
        <v>0</v>
      </c>
      <c r="Q145" s="201">
        <f t="shared" si="132"/>
        <v>10.92</v>
      </c>
      <c r="R145" s="201">
        <f t="shared" si="132"/>
        <v>9.43</v>
      </c>
      <c r="S145" s="201">
        <f t="shared" si="132"/>
        <v>9.33</v>
      </c>
      <c r="T145" s="182">
        <f t="shared" si="132"/>
        <v>9.33</v>
      </c>
      <c r="U145" s="162">
        <f t="shared" si="132"/>
        <v>22.64</v>
      </c>
      <c r="V145" s="201">
        <f t="shared" si="132"/>
        <v>10.53</v>
      </c>
      <c r="W145" s="201">
        <f t="shared" si="132"/>
        <v>10.53</v>
      </c>
      <c r="X145" s="163">
        <f t="shared" si="132"/>
        <v>22.51</v>
      </c>
      <c r="Y145" s="206"/>
      <c r="Z145" s="182">
        <f>SUM(F145:Y145)</f>
        <v>161.94999999999999</v>
      </c>
      <c r="AA145" s="129">
        <f>(SUMPRODUCT(Z146:Z150,AA146:AA150)/Z145)</f>
        <v>0</v>
      </c>
      <c r="AB145" s="130"/>
      <c r="AC145" s="131">
        <f t="shared" ref="AC145" si="133">AA145+AB145</f>
        <v>0</v>
      </c>
      <c r="AD145" s="129">
        <f t="shared" ref="AD145" si="134">Z145*AA145</f>
        <v>0</v>
      </c>
      <c r="AE145" s="132">
        <f t="shared" ref="AE145" si="135">Z145*AB145</f>
        <v>0</v>
      </c>
      <c r="AF145" s="131">
        <f t="shared" ref="AF145" si="136">AD145+AE145</f>
        <v>0</v>
      </c>
      <c r="AG145" s="164"/>
    </row>
    <row r="146" spans="1:33" ht="46.5" customHeight="1" outlineLevel="1" x14ac:dyDescent="0.2">
      <c r="A146" s="148" t="s">
        <v>60</v>
      </c>
      <c r="B146" s="135"/>
      <c r="C146" s="165" t="s">
        <v>196</v>
      </c>
      <c r="D146" s="150"/>
      <c r="E146" s="137" t="s">
        <v>36</v>
      </c>
      <c r="F146" s="155"/>
      <c r="G146" s="152"/>
      <c r="H146" s="152"/>
      <c r="I146" s="153"/>
      <c r="J146" s="154"/>
      <c r="K146" s="140">
        <f t="shared" ref="K146:M146" si="137">SUM(K147:K150)</f>
        <v>18.21</v>
      </c>
      <c r="L146" s="140">
        <f t="shared" si="137"/>
        <v>0</v>
      </c>
      <c r="M146" s="155">
        <f t="shared" si="137"/>
        <v>18.73</v>
      </c>
      <c r="N146" s="154">
        <f t="shared" ref="N146" si="138">SUM(N147:N150)</f>
        <v>10.36</v>
      </c>
      <c r="O146" s="154">
        <f t="shared" ref="O146" si="139">SUM(O147:O150)</f>
        <v>9.43</v>
      </c>
      <c r="P146" s="140">
        <f t="shared" ref="P146" si="140">SUM(P147:P150)</f>
        <v>0</v>
      </c>
      <c r="Q146" s="140">
        <f t="shared" ref="Q146" si="141">SUM(Q147:Q150)</f>
        <v>10.92</v>
      </c>
      <c r="R146" s="140">
        <f t="shared" ref="R146" si="142">SUM(R147:R150)</f>
        <v>9.43</v>
      </c>
      <c r="S146" s="140">
        <f t="shared" ref="S146" si="143">SUM(S147:S150)</f>
        <v>9.33</v>
      </c>
      <c r="T146" s="155">
        <f t="shared" ref="T146" si="144">SUM(T147:T150)</f>
        <v>9.33</v>
      </c>
      <c r="U146" s="154">
        <f t="shared" ref="U146" si="145">SUM(U147:U150)</f>
        <v>22.64</v>
      </c>
      <c r="V146" s="140">
        <f t="shared" ref="V146" si="146">SUM(V147:V150)</f>
        <v>10.53</v>
      </c>
      <c r="W146" s="140">
        <f t="shared" ref="W146" si="147">SUM(W147:W150)</f>
        <v>10.53</v>
      </c>
      <c r="X146" s="155">
        <f t="shared" ref="X146" si="148">SUM(X147:X150)</f>
        <v>22.51</v>
      </c>
      <c r="Y146" s="205"/>
      <c r="Z146" s="181">
        <f>SUM(F146:Y146)</f>
        <v>161.94999999999999</v>
      </c>
      <c r="AA146" s="143"/>
      <c r="AB146" s="144"/>
      <c r="AC146" s="166"/>
      <c r="AD146" s="167"/>
      <c r="AE146" s="168"/>
      <c r="AF146" s="166"/>
      <c r="AG146" s="184"/>
    </row>
    <row r="147" spans="1:33" ht="46.5" customHeight="1" outlineLevel="1" x14ac:dyDescent="0.2">
      <c r="A147" s="148" t="s">
        <v>61</v>
      </c>
      <c r="B147" s="135">
        <v>4100028158</v>
      </c>
      <c r="C147" s="165" t="s">
        <v>100</v>
      </c>
      <c r="D147" s="150"/>
      <c r="E147" s="137" t="s">
        <v>36</v>
      </c>
      <c r="F147" s="155"/>
      <c r="G147" s="152"/>
      <c r="H147" s="152"/>
      <c r="I147" s="153"/>
      <c r="J147" s="154"/>
      <c r="K147" s="140"/>
      <c r="L147" s="140"/>
      <c r="M147" s="183"/>
      <c r="N147" s="155"/>
      <c r="O147" s="154"/>
      <c r="P147" s="140"/>
      <c r="Q147" s="140"/>
      <c r="R147" s="140">
        <v>9.43</v>
      </c>
      <c r="S147" s="140">
        <v>9.33</v>
      </c>
      <c r="T147" s="183">
        <v>9.33</v>
      </c>
      <c r="U147" s="154"/>
      <c r="V147" s="140"/>
      <c r="W147" s="140"/>
      <c r="X147" s="155"/>
      <c r="Y147" s="205"/>
      <c r="Z147" s="181">
        <f>SUM(F147:Y147)</f>
        <v>28.09</v>
      </c>
      <c r="AA147" s="143"/>
      <c r="AB147" s="144"/>
      <c r="AC147" s="166"/>
      <c r="AD147" s="167"/>
      <c r="AE147" s="168"/>
      <c r="AF147" s="166"/>
      <c r="AG147" s="252" t="s">
        <v>195</v>
      </c>
    </row>
    <row r="148" spans="1:33" ht="46.5" customHeight="1" outlineLevel="1" x14ac:dyDescent="0.2">
      <c r="A148" s="148" t="s">
        <v>62</v>
      </c>
      <c r="B148" s="135">
        <v>4100028170</v>
      </c>
      <c r="C148" s="165" t="s">
        <v>98</v>
      </c>
      <c r="D148" s="150"/>
      <c r="E148" s="137" t="s">
        <v>36</v>
      </c>
      <c r="F148" s="155"/>
      <c r="G148" s="152"/>
      <c r="H148" s="152"/>
      <c r="I148" s="153"/>
      <c r="J148" s="154"/>
      <c r="K148" s="140"/>
      <c r="L148" s="140"/>
      <c r="M148" s="183"/>
      <c r="N148" s="155"/>
      <c r="O148" s="154"/>
      <c r="P148" s="140"/>
      <c r="Q148" s="140">
        <v>10.92</v>
      </c>
      <c r="R148" s="140"/>
      <c r="S148" s="140"/>
      <c r="T148" s="183"/>
      <c r="U148" s="154"/>
      <c r="V148" s="140"/>
      <c r="W148" s="140"/>
      <c r="X148" s="155"/>
      <c r="Y148" s="205"/>
      <c r="Z148" s="181">
        <f t="shared" ref="Z148:Z162" si="149">SUM(F148:Y148)</f>
        <v>10.92</v>
      </c>
      <c r="AA148" s="143"/>
      <c r="AB148" s="144"/>
      <c r="AC148" s="166"/>
      <c r="AD148" s="167"/>
      <c r="AE148" s="168"/>
      <c r="AF148" s="166"/>
      <c r="AG148" s="254"/>
    </row>
    <row r="149" spans="1:33" ht="46.5" customHeight="1" outlineLevel="1" x14ac:dyDescent="0.2">
      <c r="A149" s="148" t="s">
        <v>103</v>
      </c>
      <c r="B149" s="135">
        <v>4100024542</v>
      </c>
      <c r="C149" s="165" t="s">
        <v>74</v>
      </c>
      <c r="D149" s="150"/>
      <c r="E149" s="137" t="s">
        <v>36</v>
      </c>
      <c r="F149" s="155"/>
      <c r="G149" s="152"/>
      <c r="H149" s="152"/>
      <c r="I149" s="153"/>
      <c r="J149" s="154"/>
      <c r="K149" s="140">
        <v>18.21</v>
      </c>
      <c r="L149" s="140"/>
      <c r="M149" s="183">
        <v>18.73</v>
      </c>
      <c r="N149" s="155"/>
      <c r="O149" s="154">
        <v>9.43</v>
      </c>
      <c r="P149" s="140"/>
      <c r="Q149" s="140"/>
      <c r="R149" s="140"/>
      <c r="S149" s="140"/>
      <c r="T149" s="183"/>
      <c r="U149" s="154">
        <v>22.64</v>
      </c>
      <c r="V149" s="140">
        <v>10.53</v>
      </c>
      <c r="W149" s="140">
        <v>10.53</v>
      </c>
      <c r="X149" s="155">
        <v>22.51</v>
      </c>
      <c r="Y149" s="205"/>
      <c r="Z149" s="181">
        <f t="shared" si="149"/>
        <v>112.58</v>
      </c>
      <c r="AA149" s="143"/>
      <c r="AB149" s="144"/>
      <c r="AC149" s="166"/>
      <c r="AD149" s="167"/>
      <c r="AE149" s="168"/>
      <c r="AF149" s="166"/>
      <c r="AG149" s="254"/>
    </row>
    <row r="150" spans="1:33" ht="46.5" customHeight="1" outlineLevel="1" x14ac:dyDescent="0.2">
      <c r="A150" s="148" t="s">
        <v>104</v>
      </c>
      <c r="B150" s="135">
        <v>4100028173</v>
      </c>
      <c r="C150" s="165" t="s">
        <v>50</v>
      </c>
      <c r="D150" s="150"/>
      <c r="E150" s="137" t="s">
        <v>36</v>
      </c>
      <c r="F150" s="155"/>
      <c r="G150" s="152"/>
      <c r="H150" s="152"/>
      <c r="I150" s="153"/>
      <c r="J150" s="154"/>
      <c r="K150" s="140"/>
      <c r="L150" s="140"/>
      <c r="M150" s="183"/>
      <c r="N150" s="155">
        <v>10.36</v>
      </c>
      <c r="O150" s="154"/>
      <c r="P150" s="140"/>
      <c r="Q150" s="140"/>
      <c r="R150" s="140"/>
      <c r="S150" s="140"/>
      <c r="T150" s="183"/>
      <c r="U150" s="154"/>
      <c r="V150" s="140"/>
      <c r="W150" s="140"/>
      <c r="X150" s="155"/>
      <c r="Y150" s="205"/>
      <c r="Z150" s="181">
        <f t="shared" si="149"/>
        <v>10.36</v>
      </c>
      <c r="AA150" s="143"/>
      <c r="AB150" s="144"/>
      <c r="AC150" s="166"/>
      <c r="AD150" s="167"/>
      <c r="AE150" s="168"/>
      <c r="AF150" s="166"/>
      <c r="AG150" s="253"/>
    </row>
    <row r="151" spans="1:33" ht="46.5" customHeight="1" outlineLevel="1" x14ac:dyDescent="0.2">
      <c r="A151" s="160" t="s">
        <v>63</v>
      </c>
      <c r="B151" s="135"/>
      <c r="C151" s="158" t="s">
        <v>167</v>
      </c>
      <c r="D151" s="159"/>
      <c r="E151" s="179" t="s">
        <v>36</v>
      </c>
      <c r="F151" s="163"/>
      <c r="G151" s="161"/>
      <c r="H151" s="161"/>
      <c r="I151" s="157"/>
      <c r="J151" s="162"/>
      <c r="K151" s="201"/>
      <c r="L151" s="201"/>
      <c r="M151" s="182"/>
      <c r="N151" s="163">
        <f>N152</f>
        <v>0.64</v>
      </c>
      <c r="O151" s="162"/>
      <c r="P151" s="201"/>
      <c r="Q151" s="201"/>
      <c r="R151" s="201"/>
      <c r="S151" s="201"/>
      <c r="T151" s="182"/>
      <c r="U151" s="162"/>
      <c r="V151" s="201"/>
      <c r="W151" s="201">
        <f>W152</f>
        <v>0.78</v>
      </c>
      <c r="X151" s="163"/>
      <c r="Y151" s="206"/>
      <c r="Z151" s="182">
        <f t="shared" si="149"/>
        <v>1.42</v>
      </c>
      <c r="AA151" s="129">
        <f>(SUMPRODUCT(Z152:Z153,AA152:AA153)/Z151)</f>
        <v>0</v>
      </c>
      <c r="AB151" s="130"/>
      <c r="AC151" s="131">
        <f t="shared" ref="AC151" si="150">AA151+AB151</f>
        <v>0</v>
      </c>
      <c r="AD151" s="129">
        <f t="shared" ref="AD151" si="151">Z151*AA151</f>
        <v>0</v>
      </c>
      <c r="AE151" s="132">
        <f t="shared" ref="AE151" si="152">Z151*AB151</f>
        <v>0</v>
      </c>
      <c r="AF151" s="131">
        <f t="shared" ref="AF151" si="153">AD151+AE151</f>
        <v>0</v>
      </c>
      <c r="AG151" s="164"/>
    </row>
    <row r="152" spans="1:33" ht="46.5" customHeight="1" outlineLevel="1" x14ac:dyDescent="0.2">
      <c r="A152" s="148" t="s">
        <v>64</v>
      </c>
      <c r="B152" s="135" t="s">
        <v>38</v>
      </c>
      <c r="C152" s="165" t="s">
        <v>39</v>
      </c>
      <c r="D152" s="150"/>
      <c r="E152" s="137" t="s">
        <v>36</v>
      </c>
      <c r="F152" s="155"/>
      <c r="G152" s="152"/>
      <c r="H152" s="152"/>
      <c r="I152" s="153"/>
      <c r="J152" s="154"/>
      <c r="K152" s="140"/>
      <c r="L152" s="140"/>
      <c r="M152" s="183"/>
      <c r="N152" s="155">
        <v>0.64</v>
      </c>
      <c r="O152" s="154"/>
      <c r="P152" s="140"/>
      <c r="Q152" s="140"/>
      <c r="R152" s="140"/>
      <c r="S152" s="140"/>
      <c r="T152" s="183"/>
      <c r="U152" s="154"/>
      <c r="V152" s="140"/>
      <c r="W152" s="140">
        <v>0.78</v>
      </c>
      <c r="X152" s="155"/>
      <c r="Y152" s="205"/>
      <c r="Z152" s="181">
        <f t="shared" si="149"/>
        <v>1.42</v>
      </c>
      <c r="AA152" s="143"/>
      <c r="AB152" s="144"/>
      <c r="AC152" s="166"/>
      <c r="AD152" s="167"/>
      <c r="AE152" s="168"/>
      <c r="AF152" s="166"/>
      <c r="AG152" s="156"/>
    </row>
    <row r="153" spans="1:33" ht="84" customHeight="1" outlineLevel="1" x14ac:dyDescent="0.2">
      <c r="A153" s="148" t="s">
        <v>66</v>
      </c>
      <c r="B153" s="135">
        <v>4100025727</v>
      </c>
      <c r="C153" s="165" t="s">
        <v>45</v>
      </c>
      <c r="D153" s="150"/>
      <c r="E153" s="137" t="s">
        <v>36</v>
      </c>
      <c r="F153" s="155"/>
      <c r="G153" s="152"/>
      <c r="H153" s="152"/>
      <c r="I153" s="153"/>
      <c r="J153" s="154"/>
      <c r="K153" s="140"/>
      <c r="L153" s="140"/>
      <c r="M153" s="183"/>
      <c r="N153" s="155">
        <v>0.48</v>
      </c>
      <c r="O153" s="154"/>
      <c r="P153" s="140"/>
      <c r="Q153" s="140"/>
      <c r="R153" s="140"/>
      <c r="S153" s="140"/>
      <c r="T153" s="183"/>
      <c r="U153" s="154"/>
      <c r="V153" s="140"/>
      <c r="W153" s="140">
        <v>0.57999999999999996</v>
      </c>
      <c r="X153" s="155"/>
      <c r="Y153" s="205"/>
      <c r="Z153" s="181">
        <f t="shared" si="149"/>
        <v>1.06</v>
      </c>
      <c r="AA153" s="143"/>
      <c r="AB153" s="144"/>
      <c r="AC153" s="166"/>
      <c r="AD153" s="167"/>
      <c r="AE153" s="168"/>
      <c r="AF153" s="166"/>
      <c r="AG153" s="156" t="s">
        <v>195</v>
      </c>
    </row>
    <row r="154" spans="1:33" ht="46.5" customHeight="1" outlineLevel="1" x14ac:dyDescent="0.2">
      <c r="A154" s="148" t="s">
        <v>67</v>
      </c>
      <c r="B154" s="135"/>
      <c r="C154" s="158" t="s">
        <v>55</v>
      </c>
      <c r="D154" s="150"/>
      <c r="E154" s="179" t="s">
        <v>36</v>
      </c>
      <c r="F154" s="155"/>
      <c r="G154" s="152"/>
      <c r="H154" s="152"/>
      <c r="I154" s="153"/>
      <c r="J154" s="154"/>
      <c r="K154" s="140"/>
      <c r="L154" s="140"/>
      <c r="M154" s="183"/>
      <c r="N154" s="172">
        <f t="shared" ref="N154:P154" si="154">N156</f>
        <v>3.42</v>
      </c>
      <c r="O154" s="151">
        <f t="shared" si="154"/>
        <v>3.76</v>
      </c>
      <c r="P154" s="201">
        <f t="shared" si="154"/>
        <v>4.17</v>
      </c>
      <c r="Q154" s="201"/>
      <c r="R154" s="140"/>
      <c r="S154" s="140"/>
      <c r="T154" s="183"/>
      <c r="U154" s="154"/>
      <c r="V154" s="140"/>
      <c r="W154" s="140"/>
      <c r="X154" s="155"/>
      <c r="Y154" s="205">
        <f>Y155</f>
        <v>7.94</v>
      </c>
      <c r="Z154" s="182">
        <f>SUM(F154:Y154)</f>
        <v>19.29</v>
      </c>
      <c r="AA154" s="129">
        <f>(SUMPRODUCT(Z155:Z156,AA155:AA156)/Z154)</f>
        <v>0</v>
      </c>
      <c r="AB154" s="130"/>
      <c r="AC154" s="131">
        <f t="shared" ref="AC154" si="155">AA154+AB154</f>
        <v>0</v>
      </c>
      <c r="AD154" s="129">
        <f t="shared" ref="AD154" si="156">Z154*AA154</f>
        <v>0</v>
      </c>
      <c r="AE154" s="132">
        <f t="shared" ref="AE154" si="157">Z154*AB154</f>
        <v>0</v>
      </c>
      <c r="AF154" s="131">
        <f t="shared" ref="AF154" si="158">AD154+AE154</f>
        <v>0</v>
      </c>
      <c r="AG154" s="164"/>
    </row>
    <row r="155" spans="1:33" ht="46.5" customHeight="1" outlineLevel="1" x14ac:dyDescent="0.2">
      <c r="A155" s="148" t="s">
        <v>69</v>
      </c>
      <c r="B155" s="135"/>
      <c r="C155" s="165" t="s">
        <v>196</v>
      </c>
      <c r="D155" s="150"/>
      <c r="E155" s="137" t="s">
        <v>36</v>
      </c>
      <c r="F155" s="155"/>
      <c r="G155" s="152"/>
      <c r="H155" s="152"/>
      <c r="I155" s="153"/>
      <c r="J155" s="154"/>
      <c r="K155" s="140"/>
      <c r="L155" s="140"/>
      <c r="M155" s="183"/>
      <c r="N155" s="155">
        <f t="shared" ref="N155:P155" si="159">N156</f>
        <v>3.42</v>
      </c>
      <c r="O155" s="154">
        <f t="shared" si="159"/>
        <v>3.76</v>
      </c>
      <c r="P155" s="140">
        <f t="shared" si="159"/>
        <v>4.17</v>
      </c>
      <c r="Q155" s="140"/>
      <c r="R155" s="140"/>
      <c r="S155" s="140"/>
      <c r="T155" s="183"/>
      <c r="U155" s="154"/>
      <c r="V155" s="140"/>
      <c r="W155" s="140"/>
      <c r="X155" s="155"/>
      <c r="Y155" s="205">
        <f>Y156</f>
        <v>7.94</v>
      </c>
      <c r="Z155" s="181">
        <f>SUM(F155:Y155)</f>
        <v>19.29</v>
      </c>
      <c r="AA155" s="143"/>
      <c r="AB155" s="144"/>
      <c r="AC155" s="166"/>
      <c r="AD155" s="167"/>
      <c r="AE155" s="168"/>
      <c r="AF155" s="166"/>
      <c r="AG155" s="156"/>
    </row>
    <row r="156" spans="1:33" ht="87" customHeight="1" outlineLevel="1" x14ac:dyDescent="0.2">
      <c r="A156" s="148" t="s">
        <v>70</v>
      </c>
      <c r="B156" s="135">
        <v>4100025727</v>
      </c>
      <c r="C156" s="165" t="s">
        <v>45</v>
      </c>
      <c r="D156" s="150"/>
      <c r="E156" s="137" t="s">
        <v>36</v>
      </c>
      <c r="F156" s="155"/>
      <c r="G156" s="152"/>
      <c r="H156" s="152"/>
      <c r="I156" s="153"/>
      <c r="J156" s="154"/>
      <c r="K156" s="140"/>
      <c r="L156" s="140"/>
      <c r="M156" s="183"/>
      <c r="N156" s="155">
        <v>3.42</v>
      </c>
      <c r="O156" s="154">
        <v>3.76</v>
      </c>
      <c r="P156" s="140">
        <v>4.17</v>
      </c>
      <c r="Q156" s="140"/>
      <c r="R156" s="140"/>
      <c r="S156" s="140"/>
      <c r="T156" s="183"/>
      <c r="U156" s="154"/>
      <c r="V156" s="140"/>
      <c r="W156" s="140"/>
      <c r="X156" s="155"/>
      <c r="Y156" s="205">
        <v>7.94</v>
      </c>
      <c r="Z156" s="181">
        <f t="shared" ref="Z156" si="160">SUM(F156:Y156)</f>
        <v>19.29</v>
      </c>
      <c r="AA156" s="143"/>
      <c r="AB156" s="144"/>
      <c r="AC156" s="166"/>
      <c r="AD156" s="167"/>
      <c r="AE156" s="168"/>
      <c r="AF156" s="166"/>
      <c r="AG156" s="156" t="s">
        <v>195</v>
      </c>
    </row>
    <row r="157" spans="1:33" ht="46.5" customHeight="1" outlineLevel="1" x14ac:dyDescent="0.2">
      <c r="A157" s="160" t="s">
        <v>76</v>
      </c>
      <c r="B157" s="135"/>
      <c r="C157" s="158" t="s">
        <v>59</v>
      </c>
      <c r="D157" s="150"/>
      <c r="E157" s="179" t="s">
        <v>36</v>
      </c>
      <c r="F157" s="163"/>
      <c r="G157" s="161"/>
      <c r="H157" s="161"/>
      <c r="I157" s="157"/>
      <c r="J157" s="162">
        <f>J159</f>
        <v>16.399999999999999</v>
      </c>
      <c r="K157" s="201">
        <f t="shared" ref="K157:X157" si="161">K159</f>
        <v>19.37</v>
      </c>
      <c r="L157" s="201">
        <f t="shared" si="161"/>
        <v>11.02</v>
      </c>
      <c r="M157" s="182">
        <f t="shared" si="161"/>
        <v>20.350000000000001</v>
      </c>
      <c r="N157" s="163">
        <f t="shared" si="161"/>
        <v>24.45</v>
      </c>
      <c r="O157" s="162">
        <f t="shared" si="161"/>
        <v>20.45</v>
      </c>
      <c r="P157" s="201">
        <f t="shared" si="161"/>
        <v>11.79</v>
      </c>
      <c r="Q157" s="201">
        <f t="shared" si="161"/>
        <v>15.41</v>
      </c>
      <c r="R157" s="201">
        <f t="shared" si="161"/>
        <v>16.39</v>
      </c>
      <c r="S157" s="201">
        <f t="shared" si="161"/>
        <v>12.72</v>
      </c>
      <c r="T157" s="182">
        <f t="shared" si="161"/>
        <v>20.02</v>
      </c>
      <c r="U157" s="162">
        <f t="shared" si="161"/>
        <v>29.27</v>
      </c>
      <c r="V157" s="161">
        <f t="shared" si="161"/>
        <v>22.37</v>
      </c>
      <c r="W157" s="161">
        <f t="shared" si="161"/>
        <v>25.12</v>
      </c>
      <c r="X157" s="161">
        <f t="shared" si="161"/>
        <v>31.21</v>
      </c>
      <c r="Y157" s="206"/>
      <c r="Z157" s="182">
        <f>SUM(F157:Y157)</f>
        <v>296.33999999999997</v>
      </c>
      <c r="AA157" s="129">
        <f>(SUMPRODUCT(Z158:Z162,AA158:AA162)/Z157)</f>
        <v>0</v>
      </c>
      <c r="AB157" s="130"/>
      <c r="AC157" s="131">
        <f t="shared" ref="AC157" si="162">AA157+AB157</f>
        <v>0</v>
      </c>
      <c r="AD157" s="129">
        <f t="shared" ref="AD157" si="163">Z157*AA157</f>
        <v>0</v>
      </c>
      <c r="AE157" s="132">
        <f t="shared" ref="AE157" si="164">Z157*AB157</f>
        <v>0</v>
      </c>
      <c r="AF157" s="131">
        <f t="shared" ref="AF157" si="165">AD157+AE157</f>
        <v>0</v>
      </c>
      <c r="AG157" s="156"/>
    </row>
    <row r="158" spans="1:33" ht="46.5" customHeight="1" outlineLevel="1" x14ac:dyDescent="0.2">
      <c r="A158" s="148" t="s">
        <v>78</v>
      </c>
      <c r="B158" s="135"/>
      <c r="C158" s="165" t="s">
        <v>196</v>
      </c>
      <c r="D158" s="150"/>
      <c r="E158" s="137" t="s">
        <v>36</v>
      </c>
      <c r="F158" s="155"/>
      <c r="G158" s="152"/>
      <c r="H158" s="152"/>
      <c r="I158" s="153"/>
      <c r="J158" s="154">
        <f>J162+J160+J161</f>
        <v>14.52</v>
      </c>
      <c r="K158" s="140">
        <f t="shared" ref="K158:X158" si="166">K162+K160+K161</f>
        <v>16.79</v>
      </c>
      <c r="L158" s="140">
        <f t="shared" si="166"/>
        <v>9.0500000000000007</v>
      </c>
      <c r="M158" s="183">
        <f t="shared" si="166"/>
        <v>16.64</v>
      </c>
      <c r="N158" s="155">
        <f t="shared" si="166"/>
        <v>23.97</v>
      </c>
      <c r="O158" s="154">
        <f t="shared" si="166"/>
        <v>20.59</v>
      </c>
      <c r="P158" s="140">
        <f t="shared" si="166"/>
        <v>11.23</v>
      </c>
      <c r="Q158" s="140">
        <f t="shared" si="166"/>
        <v>10.87</v>
      </c>
      <c r="R158" s="140">
        <f t="shared" si="166"/>
        <v>14.16</v>
      </c>
      <c r="S158" s="140">
        <f t="shared" si="166"/>
        <v>10.23</v>
      </c>
      <c r="T158" s="183">
        <f t="shared" si="166"/>
        <v>16.09</v>
      </c>
      <c r="U158" s="154">
        <f t="shared" si="166"/>
        <v>29.18</v>
      </c>
      <c r="V158" s="152">
        <f t="shared" si="166"/>
        <v>19.61</v>
      </c>
      <c r="W158" s="152">
        <f t="shared" si="166"/>
        <v>21.49</v>
      </c>
      <c r="X158" s="152">
        <f t="shared" si="166"/>
        <v>26.04</v>
      </c>
      <c r="Y158" s="205"/>
      <c r="Z158" s="181">
        <f t="shared" si="149"/>
        <v>260.45999999999998</v>
      </c>
      <c r="AA158" s="143"/>
      <c r="AB158" s="144"/>
      <c r="AC158" s="166"/>
      <c r="AD158" s="167"/>
      <c r="AE158" s="168"/>
      <c r="AF158" s="166"/>
      <c r="AG158" s="156"/>
    </row>
    <row r="159" spans="1:33" ht="46.5" customHeight="1" outlineLevel="1" x14ac:dyDescent="0.2">
      <c r="A159" s="148" t="s">
        <v>79</v>
      </c>
      <c r="B159" s="135" t="s">
        <v>38</v>
      </c>
      <c r="C159" s="136" t="s">
        <v>39</v>
      </c>
      <c r="D159" s="150"/>
      <c r="E159" s="137" t="s">
        <v>36</v>
      </c>
      <c r="F159" s="155"/>
      <c r="G159" s="152"/>
      <c r="H159" s="152"/>
      <c r="I159" s="153"/>
      <c r="J159" s="154">
        <v>16.399999999999999</v>
      </c>
      <c r="K159" s="140">
        <v>19.37</v>
      </c>
      <c r="L159" s="140">
        <v>11.02</v>
      </c>
      <c r="M159" s="183">
        <v>20.350000000000001</v>
      </c>
      <c r="N159" s="152">
        <v>24.45</v>
      </c>
      <c r="O159" s="154">
        <v>20.45</v>
      </c>
      <c r="P159" s="140">
        <v>11.79</v>
      </c>
      <c r="Q159" s="140">
        <v>15.41</v>
      </c>
      <c r="R159" s="140">
        <v>16.39</v>
      </c>
      <c r="S159" s="140">
        <v>12.72</v>
      </c>
      <c r="T159" s="183">
        <v>20.02</v>
      </c>
      <c r="U159" s="154">
        <v>29.27</v>
      </c>
      <c r="V159" s="152">
        <v>22.37</v>
      </c>
      <c r="W159" s="152">
        <v>25.12</v>
      </c>
      <c r="X159" s="152">
        <v>31.21</v>
      </c>
      <c r="Y159" s="205"/>
      <c r="Z159" s="181">
        <f t="shared" si="149"/>
        <v>296.33999999999997</v>
      </c>
      <c r="AA159" s="143"/>
      <c r="AB159" s="144"/>
      <c r="AC159" s="166"/>
      <c r="AD159" s="167"/>
      <c r="AE159" s="168"/>
      <c r="AF159" s="166"/>
      <c r="AG159" s="156"/>
    </row>
    <row r="160" spans="1:33" ht="46.5" customHeight="1" outlineLevel="1" x14ac:dyDescent="0.2">
      <c r="A160" s="148" t="s">
        <v>80</v>
      </c>
      <c r="B160" s="135">
        <v>4100028170</v>
      </c>
      <c r="C160" s="165" t="s">
        <v>98</v>
      </c>
      <c r="D160" s="150"/>
      <c r="E160" s="137" t="s">
        <v>36</v>
      </c>
      <c r="F160" s="155"/>
      <c r="G160" s="152"/>
      <c r="H160" s="152"/>
      <c r="I160" s="153"/>
      <c r="J160" s="154"/>
      <c r="K160" s="140">
        <v>2.78</v>
      </c>
      <c r="L160" s="140">
        <v>3.05</v>
      </c>
      <c r="M160" s="183">
        <v>3.29</v>
      </c>
      <c r="N160" s="155"/>
      <c r="O160" s="154"/>
      <c r="P160" s="140"/>
      <c r="Q160" s="140">
        <v>8.64</v>
      </c>
      <c r="R160" s="140"/>
      <c r="S160" s="140">
        <v>2.86</v>
      </c>
      <c r="T160" s="183">
        <v>3.14</v>
      </c>
      <c r="U160" s="154"/>
      <c r="V160" s="152"/>
      <c r="W160" s="152"/>
      <c r="X160" s="152"/>
      <c r="Y160" s="205"/>
      <c r="Z160" s="181">
        <f t="shared" si="149"/>
        <v>23.76</v>
      </c>
      <c r="AA160" s="143"/>
      <c r="AB160" s="144"/>
      <c r="AC160" s="166"/>
      <c r="AD160" s="167"/>
      <c r="AE160" s="168"/>
      <c r="AF160" s="166"/>
      <c r="AG160" s="252" t="s">
        <v>195</v>
      </c>
    </row>
    <row r="161" spans="1:33" ht="46.5" customHeight="1" outlineLevel="1" x14ac:dyDescent="0.2">
      <c r="A161" s="148" t="s">
        <v>106</v>
      </c>
      <c r="B161" s="135">
        <v>4100024542</v>
      </c>
      <c r="C161" s="165" t="s">
        <v>74</v>
      </c>
      <c r="D161" s="150"/>
      <c r="E161" s="137" t="s">
        <v>36</v>
      </c>
      <c r="F161" s="155"/>
      <c r="G161" s="152"/>
      <c r="H161" s="152"/>
      <c r="I161" s="153"/>
      <c r="J161" s="154"/>
      <c r="K161" s="140"/>
      <c r="L161" s="140"/>
      <c r="M161" s="183"/>
      <c r="N161" s="155"/>
      <c r="O161" s="154"/>
      <c r="P161" s="140"/>
      <c r="Q161" s="140">
        <v>1.08</v>
      </c>
      <c r="R161" s="140"/>
      <c r="S161" s="140"/>
      <c r="T161" s="183"/>
      <c r="U161" s="154"/>
      <c r="V161" s="152"/>
      <c r="W161" s="152"/>
      <c r="X161" s="152"/>
      <c r="Y161" s="205"/>
      <c r="Z161" s="181">
        <f t="shared" si="149"/>
        <v>1.08</v>
      </c>
      <c r="AA161" s="143"/>
      <c r="AB161" s="144"/>
      <c r="AC161" s="166"/>
      <c r="AD161" s="167"/>
      <c r="AE161" s="168"/>
      <c r="AF161" s="166"/>
      <c r="AG161" s="254"/>
    </row>
    <row r="162" spans="1:33" ht="46.5" customHeight="1" outlineLevel="1" x14ac:dyDescent="0.2">
      <c r="A162" s="148" t="s">
        <v>112</v>
      </c>
      <c r="B162" s="135">
        <v>4100025727</v>
      </c>
      <c r="C162" s="165" t="s">
        <v>45</v>
      </c>
      <c r="D162" s="150"/>
      <c r="E162" s="137" t="s">
        <v>36</v>
      </c>
      <c r="F162" s="155"/>
      <c r="G162" s="152"/>
      <c r="H162" s="152"/>
      <c r="I162" s="153"/>
      <c r="J162" s="154">
        <v>14.52</v>
      </c>
      <c r="K162" s="140">
        <v>14.01</v>
      </c>
      <c r="L162" s="140">
        <v>6</v>
      </c>
      <c r="M162" s="183">
        <v>13.35</v>
      </c>
      <c r="N162" s="155">
        <v>23.97</v>
      </c>
      <c r="O162" s="154">
        <v>20.59</v>
      </c>
      <c r="P162" s="152">
        <v>11.23</v>
      </c>
      <c r="Q162" s="152">
        <v>1.1499999999999999</v>
      </c>
      <c r="R162" s="152">
        <v>14.16</v>
      </c>
      <c r="S162" s="152">
        <v>7.37</v>
      </c>
      <c r="T162" s="153">
        <v>12.95</v>
      </c>
      <c r="U162" s="154">
        <v>29.18</v>
      </c>
      <c r="V162" s="152">
        <v>19.61</v>
      </c>
      <c r="W162" s="152">
        <v>21.49</v>
      </c>
      <c r="X162" s="152">
        <v>26.04</v>
      </c>
      <c r="Y162" s="205"/>
      <c r="Z162" s="181">
        <f t="shared" si="149"/>
        <v>235.62</v>
      </c>
      <c r="AA162" s="143"/>
      <c r="AB162" s="144"/>
      <c r="AC162" s="166"/>
      <c r="AD162" s="167"/>
      <c r="AE162" s="168"/>
      <c r="AF162" s="166"/>
      <c r="AG162" s="253"/>
    </row>
    <row r="163" spans="1:33" ht="46.5" customHeight="1" outlineLevel="1" x14ac:dyDescent="0.2">
      <c r="A163" s="160" t="s">
        <v>81</v>
      </c>
      <c r="B163" s="173"/>
      <c r="C163" s="158" t="s">
        <v>68</v>
      </c>
      <c r="D163" s="159"/>
      <c r="E163" s="179" t="s">
        <v>36</v>
      </c>
      <c r="F163" s="163"/>
      <c r="G163" s="161"/>
      <c r="H163" s="161"/>
      <c r="I163" s="157"/>
      <c r="J163" s="162">
        <f>J165</f>
        <v>1651.68</v>
      </c>
      <c r="K163" s="201">
        <f t="shared" ref="K163:X163" si="167">K165</f>
        <v>1743.34</v>
      </c>
      <c r="L163" s="201">
        <f t="shared" si="167"/>
        <v>872.19</v>
      </c>
      <c r="M163" s="182">
        <f t="shared" si="167"/>
        <v>1529.49</v>
      </c>
      <c r="N163" s="163">
        <f t="shared" si="167"/>
        <v>2425.56</v>
      </c>
      <c r="O163" s="162">
        <f t="shared" si="167"/>
        <v>2387.0100000000002</v>
      </c>
      <c r="P163" s="161">
        <f t="shared" si="167"/>
        <v>1310.1199999999999</v>
      </c>
      <c r="Q163" s="161">
        <f t="shared" si="167"/>
        <v>1090.6199999999999</v>
      </c>
      <c r="R163" s="161">
        <f t="shared" si="167"/>
        <v>1355.03</v>
      </c>
      <c r="S163" s="161">
        <f t="shared" si="167"/>
        <v>809.45</v>
      </c>
      <c r="T163" s="157">
        <f t="shared" si="167"/>
        <v>1506.37</v>
      </c>
      <c r="U163" s="162">
        <f t="shared" si="167"/>
        <v>2085.9299999999998</v>
      </c>
      <c r="V163" s="161">
        <f t="shared" si="167"/>
        <v>1801.92</v>
      </c>
      <c r="W163" s="161">
        <f t="shared" si="167"/>
        <v>1805.03</v>
      </c>
      <c r="X163" s="161">
        <f t="shared" si="167"/>
        <v>2043.24</v>
      </c>
      <c r="Y163" s="206"/>
      <c r="Z163" s="182">
        <f>SUM(F163:Y163)</f>
        <v>24416.98</v>
      </c>
      <c r="AA163" s="129">
        <f>(SUMPRODUCT(Z164:Z176,AA164:AA176)/Z163)</f>
        <v>0</v>
      </c>
      <c r="AB163" s="130"/>
      <c r="AC163" s="131">
        <f>AA163+AB163</f>
        <v>0</v>
      </c>
      <c r="AD163" s="129">
        <f>Z163*AA163</f>
        <v>0</v>
      </c>
      <c r="AE163" s="132">
        <f>Z163*AB163</f>
        <v>0</v>
      </c>
      <c r="AF163" s="131">
        <f>AD163+AE163</f>
        <v>0</v>
      </c>
      <c r="AG163" s="164"/>
    </row>
    <row r="164" spans="1:33" ht="46.5" customHeight="1" outlineLevel="1" x14ac:dyDescent="0.2">
      <c r="A164" s="148" t="s">
        <v>83</v>
      </c>
      <c r="B164" s="173"/>
      <c r="C164" s="165" t="s">
        <v>196</v>
      </c>
      <c r="D164" s="174"/>
      <c r="E164" s="137" t="s">
        <v>36</v>
      </c>
      <c r="F164" s="155"/>
      <c r="G164" s="152"/>
      <c r="H164" s="152"/>
      <c r="I164" s="153"/>
      <c r="J164" s="154">
        <f>J167+J168+J172+J173+J169+J170+J171+J174+J175+J176</f>
        <v>1715.13</v>
      </c>
      <c r="K164" s="140">
        <f t="shared" ref="K164:X164" si="168">K167+K168+K172+K173+K169+K170+K171+K174+K175+K176</f>
        <v>1806.41</v>
      </c>
      <c r="L164" s="140">
        <f t="shared" si="168"/>
        <v>920.28</v>
      </c>
      <c r="M164" s="183">
        <f t="shared" si="168"/>
        <v>1597.53</v>
      </c>
      <c r="N164" s="155">
        <f t="shared" si="168"/>
        <v>2499.39</v>
      </c>
      <c r="O164" s="154">
        <f t="shared" si="168"/>
        <v>2417.33</v>
      </c>
      <c r="P164" s="152">
        <f t="shared" si="168"/>
        <v>1326.39</v>
      </c>
      <c r="Q164" s="152">
        <f t="shared" si="168"/>
        <v>1124.53</v>
      </c>
      <c r="R164" s="152">
        <f t="shared" si="168"/>
        <v>1437.97</v>
      </c>
      <c r="S164" s="152">
        <f t="shared" si="168"/>
        <v>859.15</v>
      </c>
      <c r="T164" s="153">
        <f t="shared" si="168"/>
        <v>1578.75</v>
      </c>
      <c r="U164" s="154">
        <f t="shared" si="168"/>
        <v>2240.92</v>
      </c>
      <c r="V164" s="152">
        <f t="shared" si="168"/>
        <v>1855.68</v>
      </c>
      <c r="W164" s="152">
        <f t="shared" si="168"/>
        <v>1800.33</v>
      </c>
      <c r="X164" s="152">
        <f t="shared" si="168"/>
        <v>2101.3200000000002</v>
      </c>
      <c r="Y164" s="205"/>
      <c r="Z164" s="181">
        <f>SUM(F164:Y164)</f>
        <v>25281.11</v>
      </c>
      <c r="AA164" s="143"/>
      <c r="AB164" s="144"/>
      <c r="AC164" s="166"/>
      <c r="AD164" s="167"/>
      <c r="AE164" s="168"/>
      <c r="AF164" s="166"/>
      <c r="AG164" s="133"/>
    </row>
    <row r="165" spans="1:33" ht="46.5" customHeight="1" outlineLevel="1" x14ac:dyDescent="0.2">
      <c r="A165" s="148" t="s">
        <v>84</v>
      </c>
      <c r="B165" s="173" t="s">
        <v>71</v>
      </c>
      <c r="C165" s="165" t="s">
        <v>65</v>
      </c>
      <c r="D165" s="150"/>
      <c r="E165" s="137" t="s">
        <v>36</v>
      </c>
      <c r="F165" s="155"/>
      <c r="G165" s="152"/>
      <c r="H165" s="152"/>
      <c r="I165" s="153"/>
      <c r="J165" s="154">
        <v>1651.68</v>
      </c>
      <c r="K165" s="140">
        <v>1743.34</v>
      </c>
      <c r="L165" s="140">
        <v>872.19</v>
      </c>
      <c r="M165" s="183">
        <v>1529.49</v>
      </c>
      <c r="N165" s="155">
        <v>2425.56</v>
      </c>
      <c r="O165" s="154">
        <v>2387.0100000000002</v>
      </c>
      <c r="P165" s="152">
        <v>1310.1199999999999</v>
      </c>
      <c r="Q165" s="152">
        <v>1090.6199999999999</v>
      </c>
      <c r="R165" s="152">
        <v>1355.03</v>
      </c>
      <c r="S165" s="152">
        <v>809.45</v>
      </c>
      <c r="T165" s="153">
        <v>1506.37</v>
      </c>
      <c r="U165" s="154">
        <v>2085.9299999999998</v>
      </c>
      <c r="V165" s="152">
        <v>1801.92</v>
      </c>
      <c r="W165" s="152">
        <v>1805.03</v>
      </c>
      <c r="X165" s="152">
        <v>2043.24</v>
      </c>
      <c r="Y165" s="205"/>
      <c r="Z165" s="181">
        <f t="shared" ref="Z165:Z176" si="169">SUM(F165:Y165)</f>
        <v>24416.98</v>
      </c>
      <c r="AA165" s="143"/>
      <c r="AB165" s="144"/>
      <c r="AC165" s="166"/>
      <c r="AD165" s="167"/>
      <c r="AE165" s="168"/>
      <c r="AF165" s="166"/>
      <c r="AG165" s="133"/>
    </row>
    <row r="166" spans="1:33" ht="46.5" customHeight="1" outlineLevel="1" x14ac:dyDescent="0.2">
      <c r="A166" s="148" t="s">
        <v>119</v>
      </c>
      <c r="B166" s="173"/>
      <c r="C166" s="175" t="s">
        <v>73</v>
      </c>
      <c r="D166" s="150"/>
      <c r="E166" s="137" t="s">
        <v>36</v>
      </c>
      <c r="F166" s="155"/>
      <c r="G166" s="152"/>
      <c r="H166" s="152"/>
      <c r="I166" s="153"/>
      <c r="J166" s="154">
        <f>J165</f>
        <v>1651.68</v>
      </c>
      <c r="K166" s="140">
        <f t="shared" ref="K166:X166" si="170">K165</f>
        <v>1743.34</v>
      </c>
      <c r="L166" s="140">
        <f t="shared" si="170"/>
        <v>872.19</v>
      </c>
      <c r="M166" s="183">
        <f t="shared" si="170"/>
        <v>1529.49</v>
      </c>
      <c r="N166" s="155">
        <f t="shared" si="170"/>
        <v>2425.56</v>
      </c>
      <c r="O166" s="154">
        <f t="shared" si="170"/>
        <v>2387.0100000000002</v>
      </c>
      <c r="P166" s="152">
        <f t="shared" si="170"/>
        <v>1310.1199999999999</v>
      </c>
      <c r="Q166" s="152">
        <f t="shared" si="170"/>
        <v>1090.6199999999999</v>
      </c>
      <c r="R166" s="152">
        <f t="shared" si="170"/>
        <v>1355.03</v>
      </c>
      <c r="S166" s="152">
        <f t="shared" si="170"/>
        <v>809.45</v>
      </c>
      <c r="T166" s="153">
        <f t="shared" si="170"/>
        <v>1506.37</v>
      </c>
      <c r="U166" s="154">
        <f t="shared" si="170"/>
        <v>2085.9299999999998</v>
      </c>
      <c r="V166" s="152">
        <f t="shared" si="170"/>
        <v>1801.92</v>
      </c>
      <c r="W166" s="152">
        <f t="shared" si="170"/>
        <v>1805.03</v>
      </c>
      <c r="X166" s="152">
        <f t="shared" si="170"/>
        <v>2043.24</v>
      </c>
      <c r="Y166" s="205"/>
      <c r="Z166" s="181">
        <f t="shared" si="169"/>
        <v>24416.98</v>
      </c>
      <c r="AA166" s="143"/>
      <c r="AB166" s="144"/>
      <c r="AC166" s="166"/>
      <c r="AD166" s="167"/>
      <c r="AE166" s="168"/>
      <c r="AF166" s="166"/>
      <c r="AG166" s="186"/>
    </row>
    <row r="167" spans="1:33" ht="46.5" customHeight="1" outlineLevel="1" x14ac:dyDescent="0.2">
      <c r="A167" s="148" t="s">
        <v>120</v>
      </c>
      <c r="B167" s="173">
        <v>4100028158</v>
      </c>
      <c r="C167" s="165" t="s">
        <v>100</v>
      </c>
      <c r="D167" s="150"/>
      <c r="E167" s="137" t="s">
        <v>36</v>
      </c>
      <c r="F167" s="155"/>
      <c r="G167" s="152"/>
      <c r="H167" s="152"/>
      <c r="I167" s="153"/>
      <c r="J167" s="154">
        <v>1486.55</v>
      </c>
      <c r="K167" s="140">
        <v>1244.1400000000001</v>
      </c>
      <c r="L167" s="140">
        <v>546.91</v>
      </c>
      <c r="M167" s="183">
        <v>795.72</v>
      </c>
      <c r="N167" s="155"/>
      <c r="O167" s="154">
        <v>232.48</v>
      </c>
      <c r="P167" s="152">
        <v>1191.3399999999999</v>
      </c>
      <c r="Q167" s="152">
        <v>225.05</v>
      </c>
      <c r="R167" s="152">
        <v>1167.68</v>
      </c>
      <c r="S167" s="152">
        <v>529.04</v>
      </c>
      <c r="T167" s="153">
        <v>808.23</v>
      </c>
      <c r="U167" s="154"/>
      <c r="V167" s="152"/>
      <c r="W167" s="152"/>
      <c r="X167" s="152"/>
      <c r="Y167" s="205"/>
      <c r="Z167" s="181">
        <f t="shared" si="169"/>
        <v>8227.14</v>
      </c>
      <c r="AA167" s="143"/>
      <c r="AB167" s="144"/>
      <c r="AC167" s="166"/>
      <c r="AD167" s="167"/>
      <c r="AE167" s="168"/>
      <c r="AF167" s="166"/>
      <c r="AG167" s="249" t="s">
        <v>197</v>
      </c>
    </row>
    <row r="168" spans="1:33" ht="46.5" customHeight="1" outlineLevel="1" x14ac:dyDescent="0.2">
      <c r="A168" s="148" t="s">
        <v>121</v>
      </c>
      <c r="B168" s="135">
        <v>4100028159</v>
      </c>
      <c r="C168" s="165" t="s">
        <v>101</v>
      </c>
      <c r="D168" s="150"/>
      <c r="E168" s="137" t="s">
        <v>36</v>
      </c>
      <c r="F168" s="155"/>
      <c r="G168" s="152"/>
      <c r="H168" s="152"/>
      <c r="I168" s="153"/>
      <c r="J168" s="154"/>
      <c r="K168" s="140"/>
      <c r="L168" s="140"/>
      <c r="M168" s="183">
        <v>222.02</v>
      </c>
      <c r="N168" s="155"/>
      <c r="O168" s="154"/>
      <c r="P168" s="152"/>
      <c r="Q168" s="152">
        <v>27.03</v>
      </c>
      <c r="R168" s="152"/>
      <c r="S168" s="152"/>
      <c r="T168" s="153">
        <v>229.68</v>
      </c>
      <c r="U168" s="154"/>
      <c r="V168" s="152"/>
      <c r="W168" s="152"/>
      <c r="X168" s="152"/>
      <c r="Y168" s="205"/>
      <c r="Z168" s="181">
        <f t="shared" si="169"/>
        <v>478.73</v>
      </c>
      <c r="AA168" s="143"/>
      <c r="AB168" s="144"/>
      <c r="AC168" s="166"/>
      <c r="AD168" s="167"/>
      <c r="AE168" s="168"/>
      <c r="AF168" s="166"/>
      <c r="AG168" s="250"/>
    </row>
    <row r="169" spans="1:33" ht="46.5" customHeight="1" outlineLevel="1" x14ac:dyDescent="0.2">
      <c r="A169" s="148" t="s">
        <v>122</v>
      </c>
      <c r="B169" s="135">
        <v>4100028171</v>
      </c>
      <c r="C169" s="165" t="s">
        <v>102</v>
      </c>
      <c r="D169" s="150"/>
      <c r="E169" s="137" t="s">
        <v>36</v>
      </c>
      <c r="F169" s="155"/>
      <c r="G169" s="152"/>
      <c r="H169" s="152"/>
      <c r="I169" s="153"/>
      <c r="J169" s="154"/>
      <c r="K169" s="140">
        <v>82.76</v>
      </c>
      <c r="L169" s="140">
        <v>23.06</v>
      </c>
      <c r="M169" s="183">
        <v>121.72</v>
      </c>
      <c r="N169" s="155"/>
      <c r="O169" s="154"/>
      <c r="P169" s="152"/>
      <c r="Q169" s="152"/>
      <c r="R169" s="152"/>
      <c r="S169" s="152"/>
      <c r="T169" s="153">
        <v>114.4</v>
      </c>
      <c r="U169" s="154"/>
      <c r="V169" s="152"/>
      <c r="W169" s="152"/>
      <c r="X169" s="152"/>
      <c r="Y169" s="205"/>
      <c r="Z169" s="181">
        <f t="shared" si="169"/>
        <v>341.94</v>
      </c>
      <c r="AA169" s="143"/>
      <c r="AB169" s="144"/>
      <c r="AC169" s="166"/>
      <c r="AD169" s="167"/>
      <c r="AE169" s="168"/>
      <c r="AF169" s="166"/>
      <c r="AG169" s="250"/>
    </row>
    <row r="170" spans="1:33" ht="46.5" customHeight="1" outlineLevel="1" x14ac:dyDescent="0.2">
      <c r="A170" s="148" t="s">
        <v>123</v>
      </c>
      <c r="B170" s="135">
        <v>4100028170</v>
      </c>
      <c r="C170" s="165" t="s">
        <v>98</v>
      </c>
      <c r="D170" s="150"/>
      <c r="E170" s="137" t="s">
        <v>36</v>
      </c>
      <c r="F170" s="155"/>
      <c r="G170" s="152"/>
      <c r="H170" s="152"/>
      <c r="I170" s="153"/>
      <c r="J170" s="154"/>
      <c r="K170" s="152">
        <v>215.75</v>
      </c>
      <c r="L170" s="152">
        <v>234.79</v>
      </c>
      <c r="M170" s="153">
        <v>250.05</v>
      </c>
      <c r="N170" s="155"/>
      <c r="O170" s="154"/>
      <c r="P170" s="152"/>
      <c r="Q170" s="152">
        <v>666.73</v>
      </c>
      <c r="R170" s="152"/>
      <c r="S170" s="152">
        <v>237.91</v>
      </c>
      <c r="T170" s="153">
        <v>245.79</v>
      </c>
      <c r="U170" s="154"/>
      <c r="V170" s="152"/>
      <c r="W170" s="152">
        <v>702.43</v>
      </c>
      <c r="X170" s="152"/>
      <c r="Y170" s="205"/>
      <c r="Z170" s="181">
        <f t="shared" si="169"/>
        <v>2553.4499999999998</v>
      </c>
      <c r="AA170" s="143"/>
      <c r="AB170" s="144"/>
      <c r="AC170" s="166"/>
      <c r="AD170" s="167"/>
      <c r="AE170" s="168"/>
      <c r="AF170" s="166"/>
      <c r="AG170" s="250"/>
    </row>
    <row r="171" spans="1:33" ht="46.5" customHeight="1" outlineLevel="1" x14ac:dyDescent="0.2">
      <c r="A171" s="148" t="s">
        <v>124</v>
      </c>
      <c r="B171" s="135">
        <v>4100028157</v>
      </c>
      <c r="C171" s="165" t="s">
        <v>111</v>
      </c>
      <c r="D171" s="150"/>
      <c r="E171" s="137" t="s">
        <v>36</v>
      </c>
      <c r="F171" s="155"/>
      <c r="G171" s="152"/>
      <c r="H171" s="152"/>
      <c r="I171" s="153"/>
      <c r="J171" s="154"/>
      <c r="K171" s="152"/>
      <c r="L171" s="152"/>
      <c r="M171" s="153"/>
      <c r="N171" s="155"/>
      <c r="O171" s="154"/>
      <c r="P171" s="152"/>
      <c r="Q171" s="152"/>
      <c r="R171" s="152"/>
      <c r="S171" s="152"/>
      <c r="T171" s="153"/>
      <c r="U171" s="154">
        <v>1949.27</v>
      </c>
      <c r="V171" s="152">
        <v>1674.44</v>
      </c>
      <c r="W171" s="152">
        <v>849.48</v>
      </c>
      <c r="X171" s="152">
        <v>1856.38</v>
      </c>
      <c r="Y171" s="205"/>
      <c r="Z171" s="181">
        <f t="shared" si="169"/>
        <v>6329.57</v>
      </c>
      <c r="AA171" s="143"/>
      <c r="AB171" s="144"/>
      <c r="AC171" s="166"/>
      <c r="AD171" s="167"/>
      <c r="AE171" s="168"/>
      <c r="AF171" s="166"/>
      <c r="AG171" s="250"/>
    </row>
    <row r="172" spans="1:33" ht="46.5" customHeight="1" outlineLevel="1" x14ac:dyDescent="0.2">
      <c r="A172" s="148" t="s">
        <v>179</v>
      </c>
      <c r="B172" s="135">
        <v>4100024542</v>
      </c>
      <c r="C172" s="165" t="s">
        <v>74</v>
      </c>
      <c r="D172" s="150"/>
      <c r="E172" s="137" t="s">
        <v>36</v>
      </c>
      <c r="F172" s="155"/>
      <c r="G172" s="152"/>
      <c r="H172" s="152"/>
      <c r="I172" s="153"/>
      <c r="J172" s="154">
        <v>223.38</v>
      </c>
      <c r="K172" s="152">
        <v>256.5</v>
      </c>
      <c r="L172" s="152">
        <v>112.61</v>
      </c>
      <c r="M172" s="153">
        <v>201.59</v>
      </c>
      <c r="N172" s="155">
        <v>206.07</v>
      </c>
      <c r="O172" s="154">
        <v>800.18</v>
      </c>
      <c r="P172" s="152">
        <v>131.79</v>
      </c>
      <c r="Q172" s="152">
        <v>205.72</v>
      </c>
      <c r="R172" s="152">
        <v>264.51</v>
      </c>
      <c r="S172" s="152">
        <v>88.72</v>
      </c>
      <c r="T172" s="153">
        <v>174.08</v>
      </c>
      <c r="U172" s="154">
        <v>210.36</v>
      </c>
      <c r="V172" s="152">
        <v>174.89</v>
      </c>
      <c r="W172" s="152">
        <v>240.24</v>
      </c>
      <c r="X172" s="152">
        <v>233.4</v>
      </c>
      <c r="Y172" s="205"/>
      <c r="Z172" s="181">
        <f t="shared" si="169"/>
        <v>3524.04</v>
      </c>
      <c r="AA172" s="143"/>
      <c r="AB172" s="144"/>
      <c r="AC172" s="166"/>
      <c r="AD172" s="167"/>
      <c r="AE172" s="168"/>
      <c r="AF172" s="166"/>
      <c r="AG172" s="250"/>
    </row>
    <row r="173" spans="1:33" ht="46.5" customHeight="1" outlineLevel="1" x14ac:dyDescent="0.2">
      <c r="A173" s="148" t="s">
        <v>180</v>
      </c>
      <c r="B173" s="135">
        <v>4100025727</v>
      </c>
      <c r="C173" s="165" t="s">
        <v>45</v>
      </c>
      <c r="D173" s="150"/>
      <c r="E173" s="137" t="s">
        <v>36</v>
      </c>
      <c r="F173" s="155"/>
      <c r="G173" s="152"/>
      <c r="H173" s="152"/>
      <c r="I173" s="153"/>
      <c r="J173" s="154">
        <v>5.2</v>
      </c>
      <c r="K173" s="152">
        <v>7.26</v>
      </c>
      <c r="L173" s="152">
        <v>2.91</v>
      </c>
      <c r="M173" s="153">
        <v>6.43</v>
      </c>
      <c r="N173" s="155">
        <v>1.06</v>
      </c>
      <c r="O173" s="154"/>
      <c r="P173" s="152">
        <v>3.26</v>
      </c>
      <c r="Q173" s="152"/>
      <c r="R173" s="152">
        <v>5.78</v>
      </c>
      <c r="S173" s="152">
        <v>3.48</v>
      </c>
      <c r="T173" s="153">
        <v>6.57</v>
      </c>
      <c r="U173" s="154">
        <v>0.51</v>
      </c>
      <c r="V173" s="152">
        <v>6.35</v>
      </c>
      <c r="W173" s="152">
        <v>8.18</v>
      </c>
      <c r="X173" s="152">
        <v>11.54</v>
      </c>
      <c r="Y173" s="205"/>
      <c r="Z173" s="181">
        <f t="shared" si="169"/>
        <v>68.53</v>
      </c>
      <c r="AA173" s="143"/>
      <c r="AB173" s="144"/>
      <c r="AC173" s="166"/>
      <c r="AD173" s="167"/>
      <c r="AE173" s="168"/>
      <c r="AF173" s="166"/>
      <c r="AG173" s="250"/>
    </row>
    <row r="174" spans="1:33" ht="46.5" customHeight="1" outlineLevel="1" x14ac:dyDescent="0.2">
      <c r="A174" s="148" t="s">
        <v>181</v>
      </c>
      <c r="B174" s="135">
        <v>4100028173</v>
      </c>
      <c r="C174" s="165" t="s">
        <v>50</v>
      </c>
      <c r="D174" s="150"/>
      <c r="E174" s="137" t="s">
        <v>36</v>
      </c>
      <c r="F174" s="155"/>
      <c r="G174" s="152"/>
      <c r="H174" s="152"/>
      <c r="I174" s="153"/>
      <c r="J174" s="154"/>
      <c r="K174" s="152"/>
      <c r="L174" s="152"/>
      <c r="M174" s="153"/>
      <c r="N174" s="155">
        <v>1535.82</v>
      </c>
      <c r="O174" s="154"/>
      <c r="P174" s="152"/>
      <c r="Q174" s="152"/>
      <c r="R174" s="152"/>
      <c r="S174" s="152"/>
      <c r="T174" s="153"/>
      <c r="U174" s="154">
        <v>80.78</v>
      </c>
      <c r="V174" s="152"/>
      <c r="W174" s="152"/>
      <c r="X174" s="152"/>
      <c r="Y174" s="205"/>
      <c r="Z174" s="181">
        <f t="shared" si="169"/>
        <v>1616.6</v>
      </c>
      <c r="AA174" s="143"/>
      <c r="AB174" s="144"/>
      <c r="AC174" s="166"/>
      <c r="AD174" s="167"/>
      <c r="AE174" s="168"/>
      <c r="AF174" s="166"/>
      <c r="AG174" s="250"/>
    </row>
    <row r="175" spans="1:33" ht="46.5" customHeight="1" outlineLevel="1" x14ac:dyDescent="0.2">
      <c r="A175" s="148" t="s">
        <v>182</v>
      </c>
      <c r="B175" s="135">
        <v>4100028172</v>
      </c>
      <c r="C175" s="165" t="s">
        <v>109</v>
      </c>
      <c r="D175" s="150"/>
      <c r="E175" s="137" t="s">
        <v>36</v>
      </c>
      <c r="F175" s="155"/>
      <c r="G175" s="152"/>
      <c r="H175" s="152"/>
      <c r="I175" s="153"/>
      <c r="J175" s="154"/>
      <c r="K175" s="152"/>
      <c r="L175" s="152"/>
      <c r="M175" s="153"/>
      <c r="N175" s="155"/>
      <c r="O175" s="154">
        <v>1384.67</v>
      </c>
      <c r="P175" s="152"/>
      <c r="Q175" s="152"/>
      <c r="R175" s="152"/>
      <c r="S175" s="152"/>
      <c r="T175" s="153"/>
      <c r="U175" s="154"/>
      <c r="V175" s="152"/>
      <c r="W175" s="152"/>
      <c r="X175" s="152"/>
      <c r="Y175" s="205"/>
      <c r="Z175" s="181">
        <f t="shared" si="169"/>
        <v>1384.67</v>
      </c>
      <c r="AA175" s="143"/>
      <c r="AB175" s="144"/>
      <c r="AC175" s="166"/>
      <c r="AD175" s="167"/>
      <c r="AE175" s="168"/>
      <c r="AF175" s="166"/>
      <c r="AG175" s="250"/>
    </row>
    <row r="176" spans="1:33" ht="46.5" customHeight="1" outlineLevel="1" x14ac:dyDescent="0.2">
      <c r="A176" s="148" t="s">
        <v>183</v>
      </c>
      <c r="B176" s="135">
        <v>4100028170</v>
      </c>
      <c r="C176" s="165" t="s">
        <v>98</v>
      </c>
      <c r="D176" s="150"/>
      <c r="E176" s="137" t="s">
        <v>36</v>
      </c>
      <c r="F176" s="155"/>
      <c r="G176" s="152"/>
      <c r="H176" s="152"/>
      <c r="I176" s="153"/>
      <c r="J176" s="154"/>
      <c r="K176" s="152"/>
      <c r="L176" s="152"/>
      <c r="M176" s="153"/>
      <c r="N176" s="155">
        <v>756.44</v>
      </c>
      <c r="O176" s="154"/>
      <c r="P176" s="152"/>
      <c r="Q176" s="152"/>
      <c r="R176" s="152"/>
      <c r="S176" s="152"/>
      <c r="T176" s="153"/>
      <c r="U176" s="154"/>
      <c r="V176" s="152"/>
      <c r="W176" s="152"/>
      <c r="X176" s="152"/>
      <c r="Y176" s="205"/>
      <c r="Z176" s="181">
        <f t="shared" si="169"/>
        <v>756.44</v>
      </c>
      <c r="AA176" s="143"/>
      <c r="AB176" s="144"/>
      <c r="AC176" s="166"/>
      <c r="AD176" s="167"/>
      <c r="AE176" s="168"/>
      <c r="AF176" s="166"/>
      <c r="AG176" s="251"/>
    </row>
    <row r="177" spans="1:33" ht="46.5" customHeight="1" outlineLevel="1" x14ac:dyDescent="0.2">
      <c r="A177" s="160" t="s">
        <v>85</v>
      </c>
      <c r="B177" s="173"/>
      <c r="C177" s="158" t="s">
        <v>77</v>
      </c>
      <c r="D177" s="159"/>
      <c r="E177" s="179" t="s">
        <v>36</v>
      </c>
      <c r="F177" s="163"/>
      <c r="G177" s="161"/>
      <c r="H177" s="161"/>
      <c r="I177" s="157"/>
      <c r="J177" s="162">
        <f>J178</f>
        <v>0</v>
      </c>
      <c r="K177" s="161">
        <f t="shared" ref="K177:X177" si="171">K178</f>
        <v>26.11</v>
      </c>
      <c r="L177" s="161">
        <f t="shared" si="171"/>
        <v>37.72</v>
      </c>
      <c r="M177" s="157">
        <f t="shared" si="171"/>
        <v>53.57</v>
      </c>
      <c r="N177" s="163">
        <f t="shared" si="171"/>
        <v>10.98</v>
      </c>
      <c r="O177" s="162">
        <f t="shared" si="171"/>
        <v>11.77</v>
      </c>
      <c r="P177" s="161">
        <f t="shared" si="171"/>
        <v>16.95</v>
      </c>
      <c r="Q177" s="161">
        <f t="shared" si="171"/>
        <v>56.61</v>
      </c>
      <c r="R177" s="161">
        <f t="shared" si="171"/>
        <v>0</v>
      </c>
      <c r="S177" s="161">
        <f t="shared" si="171"/>
        <v>31.02</v>
      </c>
      <c r="T177" s="157">
        <f t="shared" si="171"/>
        <v>45.12</v>
      </c>
      <c r="U177" s="162">
        <f t="shared" si="171"/>
        <v>0</v>
      </c>
      <c r="V177" s="161">
        <f t="shared" si="171"/>
        <v>0</v>
      </c>
      <c r="W177" s="161">
        <f t="shared" si="171"/>
        <v>15.44</v>
      </c>
      <c r="X177" s="161">
        <f t="shared" si="171"/>
        <v>0</v>
      </c>
      <c r="Y177" s="206">
        <f>Y178</f>
        <v>57.43</v>
      </c>
      <c r="Z177" s="182">
        <f>SUM(F177:Y177)</f>
        <v>362.72</v>
      </c>
      <c r="AA177" s="129">
        <f>(SUMPRODUCT(Z178:Z185,AA178:AA185)/Z177)</f>
        <v>0</v>
      </c>
      <c r="AB177" s="130"/>
      <c r="AC177" s="131">
        <f>AA177+AB177</f>
        <v>0</v>
      </c>
      <c r="AD177" s="129">
        <f>Z177*AA177</f>
        <v>0</v>
      </c>
      <c r="AE177" s="132">
        <f>Z177*AB177</f>
        <v>0</v>
      </c>
      <c r="AF177" s="131">
        <f>AD177+AE177</f>
        <v>0</v>
      </c>
      <c r="AG177" s="164"/>
    </row>
    <row r="178" spans="1:33" ht="46.5" customHeight="1" outlineLevel="1" x14ac:dyDescent="0.3">
      <c r="A178" s="148" t="s">
        <v>125</v>
      </c>
      <c r="B178" s="173"/>
      <c r="C178" s="165" t="s">
        <v>196</v>
      </c>
      <c r="D178" s="150"/>
      <c r="E178" s="137" t="s">
        <v>36</v>
      </c>
      <c r="F178" s="155"/>
      <c r="G178" s="152"/>
      <c r="H178" s="152"/>
      <c r="I178" s="153"/>
      <c r="J178" s="154">
        <f>SUM(J179:J185)</f>
        <v>0</v>
      </c>
      <c r="K178" s="152">
        <f t="shared" ref="K178:Y178" si="172">SUM(K179:K185)</f>
        <v>26.11</v>
      </c>
      <c r="L178" s="152">
        <f t="shared" si="172"/>
        <v>37.72</v>
      </c>
      <c r="M178" s="153">
        <f t="shared" si="172"/>
        <v>53.57</v>
      </c>
      <c r="N178" s="155">
        <f t="shared" si="172"/>
        <v>10.98</v>
      </c>
      <c r="O178" s="154">
        <f t="shared" si="172"/>
        <v>11.77</v>
      </c>
      <c r="P178" s="152">
        <f t="shared" si="172"/>
        <v>16.95</v>
      </c>
      <c r="Q178" s="152">
        <f t="shared" si="172"/>
        <v>56.61</v>
      </c>
      <c r="R178" s="152">
        <f t="shared" si="172"/>
        <v>0</v>
      </c>
      <c r="S178" s="152">
        <f t="shared" si="172"/>
        <v>31.02</v>
      </c>
      <c r="T178" s="153">
        <f t="shared" si="172"/>
        <v>45.12</v>
      </c>
      <c r="U178" s="154">
        <f t="shared" si="172"/>
        <v>0</v>
      </c>
      <c r="V178" s="152">
        <f t="shared" si="172"/>
        <v>0</v>
      </c>
      <c r="W178" s="152">
        <f t="shared" si="172"/>
        <v>15.44</v>
      </c>
      <c r="X178" s="152">
        <f t="shared" si="172"/>
        <v>0</v>
      </c>
      <c r="Y178" s="205">
        <f t="shared" si="172"/>
        <v>57.43</v>
      </c>
      <c r="Z178" s="181">
        <f>SUM(F178:Y178)</f>
        <v>362.72</v>
      </c>
      <c r="AA178" s="143"/>
      <c r="AB178" s="144"/>
      <c r="AC178" s="166"/>
      <c r="AD178" s="167"/>
      <c r="AE178" s="168"/>
      <c r="AF178" s="166"/>
      <c r="AG178" s="176"/>
    </row>
    <row r="179" spans="1:33" ht="46.5" customHeight="1" outlineLevel="1" x14ac:dyDescent="0.2">
      <c r="A179" s="148" t="s">
        <v>126</v>
      </c>
      <c r="B179" s="173">
        <v>4100028158</v>
      </c>
      <c r="C179" s="165" t="s">
        <v>100</v>
      </c>
      <c r="D179" s="150"/>
      <c r="E179" s="137" t="s">
        <v>36</v>
      </c>
      <c r="F179" s="155"/>
      <c r="G179" s="152"/>
      <c r="H179" s="152"/>
      <c r="I179" s="153"/>
      <c r="J179" s="154"/>
      <c r="K179" s="152"/>
      <c r="L179" s="152"/>
      <c r="M179" s="153"/>
      <c r="N179" s="155"/>
      <c r="O179" s="154"/>
      <c r="P179" s="152">
        <v>16.95</v>
      </c>
      <c r="Q179" s="152"/>
      <c r="R179" s="152"/>
      <c r="S179" s="152"/>
      <c r="T179" s="153"/>
      <c r="U179" s="154"/>
      <c r="V179" s="152"/>
      <c r="W179" s="152"/>
      <c r="X179" s="152"/>
      <c r="Y179" s="205"/>
      <c r="Z179" s="181">
        <f t="shared" ref="Z179:Z185" si="173">SUM(F179:Y179)</f>
        <v>16.95</v>
      </c>
      <c r="AA179" s="143"/>
      <c r="AB179" s="144"/>
      <c r="AC179" s="166"/>
      <c r="AD179" s="167"/>
      <c r="AE179" s="168"/>
      <c r="AF179" s="166"/>
      <c r="AG179" s="249" t="s">
        <v>197</v>
      </c>
    </row>
    <row r="180" spans="1:33" ht="46.5" customHeight="1" outlineLevel="1" x14ac:dyDescent="0.2">
      <c r="A180" s="148" t="s">
        <v>127</v>
      </c>
      <c r="B180" s="135">
        <v>4100028159</v>
      </c>
      <c r="C180" s="165" t="s">
        <v>101</v>
      </c>
      <c r="D180" s="150"/>
      <c r="E180" s="137" t="s">
        <v>36</v>
      </c>
      <c r="F180" s="155"/>
      <c r="G180" s="152"/>
      <c r="H180" s="152"/>
      <c r="I180" s="153"/>
      <c r="J180" s="154"/>
      <c r="K180" s="152"/>
      <c r="L180" s="152"/>
      <c r="M180" s="153"/>
      <c r="N180" s="155"/>
      <c r="O180" s="154"/>
      <c r="P180" s="152"/>
      <c r="Q180" s="152"/>
      <c r="R180" s="152"/>
      <c r="S180" s="152"/>
      <c r="T180" s="153"/>
      <c r="U180" s="154"/>
      <c r="V180" s="152"/>
      <c r="W180" s="152"/>
      <c r="X180" s="152"/>
      <c r="Y180" s="205"/>
      <c r="Z180" s="181">
        <f t="shared" si="173"/>
        <v>0</v>
      </c>
      <c r="AA180" s="143"/>
      <c r="AB180" s="144"/>
      <c r="AC180" s="166"/>
      <c r="AD180" s="167"/>
      <c r="AE180" s="168"/>
      <c r="AF180" s="166"/>
      <c r="AG180" s="250"/>
    </row>
    <row r="181" spans="1:33" ht="46.5" customHeight="1" outlineLevel="1" x14ac:dyDescent="0.2">
      <c r="A181" s="148" t="s">
        <v>128</v>
      </c>
      <c r="B181" s="135">
        <v>4100028171</v>
      </c>
      <c r="C181" s="165" t="s">
        <v>102</v>
      </c>
      <c r="D181" s="150"/>
      <c r="E181" s="137" t="s">
        <v>36</v>
      </c>
      <c r="F181" s="155"/>
      <c r="G181" s="152"/>
      <c r="H181" s="152"/>
      <c r="I181" s="153"/>
      <c r="J181" s="154"/>
      <c r="K181" s="152"/>
      <c r="L181" s="152"/>
      <c r="M181" s="153"/>
      <c r="N181" s="155"/>
      <c r="O181" s="154"/>
      <c r="P181" s="152"/>
      <c r="Q181" s="152"/>
      <c r="R181" s="152"/>
      <c r="S181" s="152"/>
      <c r="T181" s="153"/>
      <c r="U181" s="154"/>
      <c r="V181" s="152"/>
      <c r="W181" s="152"/>
      <c r="X181" s="152"/>
      <c r="Y181" s="205">
        <v>57.43</v>
      </c>
      <c r="Z181" s="181">
        <f t="shared" si="173"/>
        <v>57.43</v>
      </c>
      <c r="AA181" s="143"/>
      <c r="AB181" s="144"/>
      <c r="AC181" s="166"/>
      <c r="AD181" s="167"/>
      <c r="AE181" s="168"/>
      <c r="AF181" s="166"/>
      <c r="AG181" s="250"/>
    </row>
    <row r="182" spans="1:33" ht="46.5" customHeight="1" outlineLevel="1" x14ac:dyDescent="0.2">
      <c r="A182" s="148" t="s">
        <v>129</v>
      </c>
      <c r="B182" s="135">
        <v>4100028170</v>
      </c>
      <c r="C182" s="165" t="s">
        <v>98</v>
      </c>
      <c r="D182" s="150"/>
      <c r="E182" s="137" t="s">
        <v>36</v>
      </c>
      <c r="F182" s="155"/>
      <c r="G182" s="152"/>
      <c r="H182" s="152"/>
      <c r="I182" s="153"/>
      <c r="J182" s="154"/>
      <c r="K182" s="152">
        <v>26.11</v>
      </c>
      <c r="L182" s="152">
        <v>37.72</v>
      </c>
      <c r="M182" s="153">
        <v>53.57</v>
      </c>
      <c r="N182" s="155"/>
      <c r="O182" s="154"/>
      <c r="P182" s="152"/>
      <c r="Q182" s="152">
        <v>56.61</v>
      </c>
      <c r="R182" s="152"/>
      <c r="S182" s="152">
        <v>31.02</v>
      </c>
      <c r="T182" s="153">
        <v>45.12</v>
      </c>
      <c r="U182" s="154"/>
      <c r="V182" s="152"/>
      <c r="W182" s="152"/>
      <c r="X182" s="152"/>
      <c r="Y182" s="205"/>
      <c r="Z182" s="181">
        <f t="shared" si="173"/>
        <v>250.15</v>
      </c>
      <c r="AA182" s="143"/>
      <c r="AB182" s="144"/>
      <c r="AC182" s="166"/>
      <c r="AD182" s="167"/>
      <c r="AE182" s="168"/>
      <c r="AF182" s="166"/>
      <c r="AG182" s="250"/>
    </row>
    <row r="183" spans="1:33" ht="46.5" customHeight="1" outlineLevel="1" x14ac:dyDescent="0.2">
      <c r="A183" s="148" t="s">
        <v>130</v>
      </c>
      <c r="B183" s="135">
        <v>4100024542</v>
      </c>
      <c r="C183" s="165" t="s">
        <v>74</v>
      </c>
      <c r="D183" s="150"/>
      <c r="E183" s="137" t="s">
        <v>36</v>
      </c>
      <c r="F183" s="155"/>
      <c r="G183" s="152"/>
      <c r="H183" s="152"/>
      <c r="I183" s="153"/>
      <c r="J183" s="154"/>
      <c r="K183" s="152"/>
      <c r="L183" s="152"/>
      <c r="M183" s="153"/>
      <c r="N183" s="155">
        <v>0.56999999999999995</v>
      </c>
      <c r="O183" s="154">
        <v>11.77</v>
      </c>
      <c r="P183" s="152"/>
      <c r="Q183" s="152"/>
      <c r="R183" s="152"/>
      <c r="S183" s="152"/>
      <c r="T183" s="153"/>
      <c r="U183" s="154"/>
      <c r="V183" s="152"/>
      <c r="W183" s="152">
        <v>2.0699999999999998</v>
      </c>
      <c r="X183" s="152"/>
      <c r="Y183" s="205"/>
      <c r="Z183" s="181">
        <f t="shared" si="173"/>
        <v>14.41</v>
      </c>
      <c r="AA183" s="143"/>
      <c r="AB183" s="144"/>
      <c r="AC183" s="166"/>
      <c r="AD183" s="167"/>
      <c r="AE183" s="168"/>
      <c r="AF183" s="166"/>
      <c r="AG183" s="250"/>
    </row>
    <row r="184" spans="1:33" ht="46.5" customHeight="1" outlineLevel="1" x14ac:dyDescent="0.2">
      <c r="A184" s="148" t="s">
        <v>131</v>
      </c>
      <c r="B184" s="135">
        <v>4100028173</v>
      </c>
      <c r="C184" s="165" t="s">
        <v>50</v>
      </c>
      <c r="D184" s="150"/>
      <c r="E184" s="137" t="s">
        <v>36</v>
      </c>
      <c r="F184" s="155"/>
      <c r="G184" s="152"/>
      <c r="H184" s="152"/>
      <c r="I184" s="153"/>
      <c r="J184" s="154"/>
      <c r="K184" s="152"/>
      <c r="L184" s="152"/>
      <c r="M184" s="153"/>
      <c r="N184" s="155">
        <v>8.17</v>
      </c>
      <c r="O184" s="154"/>
      <c r="P184" s="152"/>
      <c r="Q184" s="152"/>
      <c r="R184" s="152"/>
      <c r="S184" s="152"/>
      <c r="T184" s="153"/>
      <c r="U184" s="154"/>
      <c r="V184" s="152"/>
      <c r="W184" s="152">
        <v>13.37</v>
      </c>
      <c r="X184" s="152"/>
      <c r="Y184" s="205"/>
      <c r="Z184" s="181">
        <f t="shared" si="173"/>
        <v>21.54</v>
      </c>
      <c r="AA184" s="143"/>
      <c r="AB184" s="144"/>
      <c r="AC184" s="166"/>
      <c r="AD184" s="167"/>
      <c r="AE184" s="168"/>
      <c r="AF184" s="166"/>
      <c r="AG184" s="250"/>
    </row>
    <row r="185" spans="1:33" ht="46.5" customHeight="1" outlineLevel="1" x14ac:dyDescent="0.2">
      <c r="A185" s="148" t="s">
        <v>132</v>
      </c>
      <c r="B185" s="135">
        <v>4100028170</v>
      </c>
      <c r="C185" s="165" t="s">
        <v>98</v>
      </c>
      <c r="D185" s="150"/>
      <c r="E185" s="137" t="s">
        <v>36</v>
      </c>
      <c r="F185" s="155"/>
      <c r="G185" s="152"/>
      <c r="H185" s="152"/>
      <c r="I185" s="153"/>
      <c r="J185" s="154"/>
      <c r="K185" s="152"/>
      <c r="L185" s="152"/>
      <c r="M185" s="153"/>
      <c r="N185" s="155">
        <v>2.2400000000000002</v>
      </c>
      <c r="O185" s="154"/>
      <c r="P185" s="152"/>
      <c r="Q185" s="152"/>
      <c r="R185" s="152"/>
      <c r="S185" s="152"/>
      <c r="T185" s="153"/>
      <c r="U185" s="154"/>
      <c r="V185" s="152"/>
      <c r="W185" s="152"/>
      <c r="X185" s="152"/>
      <c r="Y185" s="205"/>
      <c r="Z185" s="181">
        <f t="shared" si="173"/>
        <v>2.2400000000000002</v>
      </c>
      <c r="AA185" s="143"/>
      <c r="AB185" s="144"/>
      <c r="AC185" s="166"/>
      <c r="AD185" s="167"/>
      <c r="AE185" s="168"/>
      <c r="AF185" s="166"/>
      <c r="AG185" s="250"/>
    </row>
    <row r="186" spans="1:33" ht="64.5" customHeight="1" outlineLevel="1" x14ac:dyDescent="0.2">
      <c r="A186" s="160" t="s">
        <v>87</v>
      </c>
      <c r="B186" s="173"/>
      <c r="C186" s="158" t="s">
        <v>198</v>
      </c>
      <c r="D186" s="159"/>
      <c r="E186" s="179" t="s">
        <v>36</v>
      </c>
      <c r="F186" s="163"/>
      <c r="G186" s="161"/>
      <c r="H186" s="161"/>
      <c r="I186" s="157"/>
      <c r="J186" s="162">
        <f>J187</f>
        <v>91.2</v>
      </c>
      <c r="K186" s="161">
        <f t="shared" ref="K186:X186" si="174">K187</f>
        <v>61.96</v>
      </c>
      <c r="L186" s="161">
        <f t="shared" si="174"/>
        <v>52.76</v>
      </c>
      <c r="M186" s="157">
        <f t="shared" si="174"/>
        <v>80.709999999999994</v>
      </c>
      <c r="N186" s="163">
        <f t="shared" si="174"/>
        <v>104.47</v>
      </c>
      <c r="O186" s="162">
        <f t="shared" si="174"/>
        <v>12.75</v>
      </c>
      <c r="P186" s="161">
        <f t="shared" si="174"/>
        <v>229.06</v>
      </c>
      <c r="Q186" s="161">
        <f t="shared" si="174"/>
        <v>235.48</v>
      </c>
      <c r="R186" s="161">
        <f t="shared" si="174"/>
        <v>382.94</v>
      </c>
      <c r="S186" s="161">
        <f t="shared" si="174"/>
        <v>150.97999999999999</v>
      </c>
      <c r="T186" s="157">
        <f t="shared" si="174"/>
        <v>240.05</v>
      </c>
      <c r="U186" s="162">
        <f t="shared" si="174"/>
        <v>246.8</v>
      </c>
      <c r="V186" s="161">
        <f t="shared" si="174"/>
        <v>191.1</v>
      </c>
      <c r="W186" s="161">
        <f t="shared" si="174"/>
        <v>116.04</v>
      </c>
      <c r="X186" s="161">
        <f t="shared" si="174"/>
        <v>140.29</v>
      </c>
      <c r="Y186" s="206"/>
      <c r="Z186" s="182">
        <f>SUM(F186:Y186)</f>
        <v>2336.59</v>
      </c>
      <c r="AA186" s="129">
        <f>(SUMPRODUCT(Z187:Z195,AA187:AA195)/Z186)</f>
        <v>0</v>
      </c>
      <c r="AB186" s="130"/>
      <c r="AC186" s="131">
        <f t="shared" ref="AC186" si="175">AA186+AB186</f>
        <v>0</v>
      </c>
      <c r="AD186" s="129">
        <f t="shared" ref="AD186" si="176">Z186*AA186</f>
        <v>0</v>
      </c>
      <c r="AE186" s="132">
        <f t="shared" ref="AE186" si="177">Z186*AB186</f>
        <v>0</v>
      </c>
      <c r="AF186" s="131">
        <f t="shared" ref="AF186" si="178">AD186+AE186</f>
        <v>0</v>
      </c>
      <c r="AG186" s="213" t="s">
        <v>82</v>
      </c>
    </row>
    <row r="187" spans="1:33" ht="46.5" customHeight="1" outlineLevel="1" x14ac:dyDescent="0.2">
      <c r="A187" s="148" t="s">
        <v>184</v>
      </c>
      <c r="B187" s="173"/>
      <c r="C187" s="165" t="s">
        <v>196</v>
      </c>
      <c r="D187" s="150"/>
      <c r="E187" s="137" t="s">
        <v>36</v>
      </c>
      <c r="F187" s="155"/>
      <c r="G187" s="152"/>
      <c r="H187" s="152"/>
      <c r="I187" s="153"/>
      <c r="J187" s="154">
        <f>SUM(J188:J195)</f>
        <v>91.2</v>
      </c>
      <c r="K187" s="152">
        <f t="shared" ref="K187:Y187" si="179">SUM(K188:K195)</f>
        <v>61.96</v>
      </c>
      <c r="L187" s="152">
        <f t="shared" si="179"/>
        <v>52.76</v>
      </c>
      <c r="M187" s="153">
        <f t="shared" si="179"/>
        <v>80.709999999999994</v>
      </c>
      <c r="N187" s="155">
        <f t="shared" si="179"/>
        <v>104.47</v>
      </c>
      <c r="O187" s="154">
        <f t="shared" si="179"/>
        <v>12.75</v>
      </c>
      <c r="P187" s="152">
        <f t="shared" si="179"/>
        <v>229.06</v>
      </c>
      <c r="Q187" s="152">
        <f t="shared" si="179"/>
        <v>235.48</v>
      </c>
      <c r="R187" s="152">
        <f t="shared" si="179"/>
        <v>382.94</v>
      </c>
      <c r="S187" s="152">
        <f t="shared" si="179"/>
        <v>150.97999999999999</v>
      </c>
      <c r="T187" s="153">
        <f t="shared" si="179"/>
        <v>240.05</v>
      </c>
      <c r="U187" s="154">
        <f t="shared" si="179"/>
        <v>246.8</v>
      </c>
      <c r="V187" s="152">
        <f t="shared" si="179"/>
        <v>191.1</v>
      </c>
      <c r="W187" s="152">
        <f t="shared" si="179"/>
        <v>116.04</v>
      </c>
      <c r="X187" s="152">
        <f t="shared" si="179"/>
        <v>140.29</v>
      </c>
      <c r="Y187" s="205">
        <f t="shared" si="179"/>
        <v>0</v>
      </c>
      <c r="Z187" s="181">
        <f>SUM(F187:Y187)</f>
        <v>2336.59</v>
      </c>
      <c r="AA187" s="143"/>
      <c r="AB187" s="144"/>
      <c r="AC187" s="166"/>
      <c r="AD187" s="167"/>
      <c r="AE187" s="168"/>
      <c r="AF187" s="166"/>
      <c r="AG187" s="177"/>
    </row>
    <row r="188" spans="1:33" ht="46.5" customHeight="1" outlineLevel="1" x14ac:dyDescent="0.2">
      <c r="A188" s="148" t="s">
        <v>185</v>
      </c>
      <c r="B188" s="173">
        <v>4100028158</v>
      </c>
      <c r="C188" s="165" t="s">
        <v>100</v>
      </c>
      <c r="D188" s="150"/>
      <c r="E188" s="137" t="s">
        <v>36</v>
      </c>
      <c r="F188" s="155"/>
      <c r="G188" s="152"/>
      <c r="H188" s="152"/>
      <c r="I188" s="153"/>
      <c r="J188" s="154">
        <v>86.86</v>
      </c>
      <c r="K188" s="152">
        <v>41.86</v>
      </c>
      <c r="L188" s="152">
        <v>28.04</v>
      </c>
      <c r="M188" s="153">
        <v>37.049999999999997</v>
      </c>
      <c r="N188" s="155"/>
      <c r="O188" s="154"/>
      <c r="P188" s="152">
        <v>229.06</v>
      </c>
      <c r="Q188" s="152"/>
      <c r="R188" s="152">
        <v>382.94</v>
      </c>
      <c r="S188" s="152">
        <v>34.82</v>
      </c>
      <c r="T188" s="153">
        <v>49.94</v>
      </c>
      <c r="U188" s="154"/>
      <c r="V188" s="152"/>
      <c r="W188" s="152"/>
      <c r="X188" s="152"/>
      <c r="Y188" s="205"/>
      <c r="Z188" s="181">
        <f t="shared" ref="Z188:Z195" si="180">SUM(F188:Y188)</f>
        <v>890.57</v>
      </c>
      <c r="AA188" s="143"/>
      <c r="AB188" s="144"/>
      <c r="AC188" s="166"/>
      <c r="AD188" s="167"/>
      <c r="AE188" s="168"/>
      <c r="AF188" s="166"/>
      <c r="AG188" s="249" t="s">
        <v>197</v>
      </c>
    </row>
    <row r="189" spans="1:33" ht="46.5" customHeight="1" outlineLevel="1" x14ac:dyDescent="0.2">
      <c r="A189" s="148" t="s">
        <v>186</v>
      </c>
      <c r="B189" s="135">
        <v>4100028159</v>
      </c>
      <c r="C189" s="165" t="s">
        <v>101</v>
      </c>
      <c r="D189" s="150"/>
      <c r="E189" s="137" t="s">
        <v>36</v>
      </c>
      <c r="F189" s="155"/>
      <c r="G189" s="152"/>
      <c r="H189" s="152"/>
      <c r="I189" s="153"/>
      <c r="J189" s="154"/>
      <c r="K189" s="152"/>
      <c r="L189" s="152"/>
      <c r="M189" s="153"/>
      <c r="N189" s="155"/>
      <c r="O189" s="154"/>
      <c r="P189" s="152"/>
      <c r="Q189" s="152">
        <v>25.12</v>
      </c>
      <c r="R189" s="152"/>
      <c r="S189" s="152"/>
      <c r="T189" s="153"/>
      <c r="U189" s="154"/>
      <c r="V189" s="152"/>
      <c r="W189" s="152"/>
      <c r="X189" s="152"/>
      <c r="Y189" s="205"/>
      <c r="Z189" s="181">
        <f t="shared" si="180"/>
        <v>25.12</v>
      </c>
      <c r="AA189" s="143"/>
      <c r="AB189" s="144"/>
      <c r="AC189" s="166"/>
      <c r="AD189" s="167"/>
      <c r="AE189" s="168"/>
      <c r="AF189" s="166"/>
      <c r="AG189" s="250"/>
    </row>
    <row r="190" spans="1:33" ht="46.5" customHeight="1" outlineLevel="1" x14ac:dyDescent="0.2">
      <c r="A190" s="148" t="s">
        <v>187</v>
      </c>
      <c r="B190" s="135">
        <v>4100028171</v>
      </c>
      <c r="C190" s="165" t="s">
        <v>102</v>
      </c>
      <c r="D190" s="150"/>
      <c r="E190" s="137" t="s">
        <v>36</v>
      </c>
      <c r="F190" s="155"/>
      <c r="G190" s="152"/>
      <c r="H190" s="152"/>
      <c r="I190" s="153"/>
      <c r="J190" s="154"/>
      <c r="K190" s="152"/>
      <c r="L190" s="152"/>
      <c r="M190" s="153">
        <v>6.36</v>
      </c>
      <c r="N190" s="155"/>
      <c r="O190" s="154"/>
      <c r="P190" s="152"/>
      <c r="Q190" s="152"/>
      <c r="R190" s="152"/>
      <c r="S190" s="152"/>
      <c r="T190" s="153">
        <v>10.61</v>
      </c>
      <c r="U190" s="154"/>
      <c r="V190" s="152"/>
      <c r="W190" s="152"/>
      <c r="X190" s="152"/>
      <c r="Y190" s="205"/>
      <c r="Z190" s="181">
        <f t="shared" si="180"/>
        <v>16.97</v>
      </c>
      <c r="AA190" s="143"/>
      <c r="AB190" s="144"/>
      <c r="AC190" s="166"/>
      <c r="AD190" s="167"/>
      <c r="AE190" s="168"/>
      <c r="AF190" s="166"/>
      <c r="AG190" s="250"/>
    </row>
    <row r="191" spans="1:33" ht="46.5" customHeight="1" outlineLevel="1" x14ac:dyDescent="0.2">
      <c r="A191" s="148" t="s">
        <v>188</v>
      </c>
      <c r="B191" s="135">
        <v>4100028170</v>
      </c>
      <c r="C191" s="165" t="s">
        <v>98</v>
      </c>
      <c r="D191" s="150"/>
      <c r="E191" s="137" t="s">
        <v>36</v>
      </c>
      <c r="F191" s="155"/>
      <c r="G191" s="152"/>
      <c r="H191" s="152"/>
      <c r="I191" s="153"/>
      <c r="J191" s="154"/>
      <c r="K191" s="152">
        <v>16.329999999999998</v>
      </c>
      <c r="L191" s="152">
        <v>24.72</v>
      </c>
      <c r="M191" s="153">
        <v>34.68</v>
      </c>
      <c r="N191" s="155"/>
      <c r="O191" s="154"/>
      <c r="P191" s="152"/>
      <c r="Q191" s="152">
        <v>190.49</v>
      </c>
      <c r="R191" s="152"/>
      <c r="S191" s="152">
        <v>116.16</v>
      </c>
      <c r="T191" s="153">
        <v>174.36</v>
      </c>
      <c r="U191" s="154"/>
      <c r="V191" s="152"/>
      <c r="W191" s="152">
        <v>71.209999999999994</v>
      </c>
      <c r="X191" s="152"/>
      <c r="Y191" s="205"/>
      <c r="Z191" s="181">
        <f t="shared" si="180"/>
        <v>627.95000000000005</v>
      </c>
      <c r="AA191" s="143"/>
      <c r="AB191" s="144"/>
      <c r="AC191" s="166"/>
      <c r="AD191" s="167"/>
      <c r="AE191" s="168"/>
      <c r="AF191" s="166"/>
      <c r="AG191" s="250"/>
    </row>
    <row r="192" spans="1:33" ht="46.5" customHeight="1" outlineLevel="1" x14ac:dyDescent="0.2">
      <c r="A192" s="148" t="s">
        <v>189</v>
      </c>
      <c r="B192" s="135">
        <v>4100028157</v>
      </c>
      <c r="C192" s="165" t="s">
        <v>111</v>
      </c>
      <c r="D192" s="150"/>
      <c r="E192" s="137" t="s">
        <v>36</v>
      </c>
      <c r="F192" s="155"/>
      <c r="G192" s="152"/>
      <c r="H192" s="152"/>
      <c r="I192" s="153"/>
      <c r="J192" s="154"/>
      <c r="K192" s="152"/>
      <c r="L192" s="152"/>
      <c r="M192" s="153"/>
      <c r="N192" s="155"/>
      <c r="O192" s="154"/>
      <c r="P192" s="152"/>
      <c r="Q192" s="152"/>
      <c r="R192" s="152"/>
      <c r="S192" s="152"/>
      <c r="T192" s="153"/>
      <c r="U192" s="154">
        <v>244.5</v>
      </c>
      <c r="V192" s="152">
        <v>187.17</v>
      </c>
      <c r="W192" s="152">
        <v>32.9</v>
      </c>
      <c r="X192" s="152">
        <v>139.37</v>
      </c>
      <c r="Y192" s="205"/>
      <c r="Z192" s="181">
        <f t="shared" si="180"/>
        <v>603.94000000000005</v>
      </c>
      <c r="AA192" s="143"/>
      <c r="AB192" s="144"/>
      <c r="AC192" s="166"/>
      <c r="AD192" s="167"/>
      <c r="AE192" s="168"/>
      <c r="AF192" s="166"/>
      <c r="AG192" s="250"/>
    </row>
    <row r="193" spans="1:35" ht="46.5" customHeight="1" outlineLevel="1" x14ac:dyDescent="0.2">
      <c r="A193" s="148" t="s">
        <v>190</v>
      </c>
      <c r="B193" s="135">
        <v>4100024542</v>
      </c>
      <c r="C193" s="165" t="s">
        <v>74</v>
      </c>
      <c r="D193" s="150"/>
      <c r="E193" s="137" t="s">
        <v>36</v>
      </c>
      <c r="F193" s="155"/>
      <c r="G193" s="152"/>
      <c r="H193" s="152"/>
      <c r="I193" s="153"/>
      <c r="J193" s="154"/>
      <c r="K193" s="152">
        <v>3.77</v>
      </c>
      <c r="L193" s="152"/>
      <c r="M193" s="153">
        <v>2.62</v>
      </c>
      <c r="N193" s="155"/>
      <c r="O193" s="154">
        <v>12.75</v>
      </c>
      <c r="P193" s="152"/>
      <c r="Q193" s="152">
        <v>19.87</v>
      </c>
      <c r="R193" s="152"/>
      <c r="S193" s="152"/>
      <c r="T193" s="153">
        <v>5.14</v>
      </c>
      <c r="U193" s="154">
        <v>2.2999999999999998</v>
      </c>
      <c r="V193" s="152">
        <v>3.93</v>
      </c>
      <c r="W193" s="152">
        <v>8.9600000000000009</v>
      </c>
      <c r="X193" s="152">
        <v>0.92</v>
      </c>
      <c r="Y193" s="205"/>
      <c r="Z193" s="181">
        <f t="shared" si="180"/>
        <v>60.26</v>
      </c>
      <c r="AA193" s="143"/>
      <c r="AB193" s="144"/>
      <c r="AC193" s="166"/>
      <c r="AD193" s="167"/>
      <c r="AE193" s="168"/>
      <c r="AF193" s="166"/>
      <c r="AG193" s="250"/>
    </row>
    <row r="194" spans="1:35" ht="46.5" customHeight="1" outlineLevel="1" x14ac:dyDescent="0.2">
      <c r="A194" s="148" t="s">
        <v>191</v>
      </c>
      <c r="B194" s="135">
        <v>4100025727</v>
      </c>
      <c r="C194" s="165" t="s">
        <v>45</v>
      </c>
      <c r="D194" s="150"/>
      <c r="E194" s="137" t="s">
        <v>36</v>
      </c>
      <c r="F194" s="155"/>
      <c r="G194" s="152"/>
      <c r="H194" s="152"/>
      <c r="I194" s="153"/>
      <c r="J194" s="154">
        <v>4.34</v>
      </c>
      <c r="K194" s="152"/>
      <c r="L194" s="152"/>
      <c r="M194" s="153"/>
      <c r="N194" s="155"/>
      <c r="O194" s="154"/>
      <c r="P194" s="152"/>
      <c r="Q194" s="152"/>
      <c r="R194" s="152"/>
      <c r="S194" s="152"/>
      <c r="T194" s="153"/>
      <c r="U194" s="154"/>
      <c r="V194" s="152"/>
      <c r="W194" s="152"/>
      <c r="X194" s="152"/>
      <c r="Y194" s="205"/>
      <c r="Z194" s="181">
        <f t="shared" si="180"/>
        <v>4.34</v>
      </c>
      <c r="AA194" s="143"/>
      <c r="AB194" s="144"/>
      <c r="AC194" s="166"/>
      <c r="AD194" s="167"/>
      <c r="AE194" s="168"/>
      <c r="AF194" s="166"/>
      <c r="AG194" s="250"/>
    </row>
    <row r="195" spans="1:35" ht="46.5" customHeight="1" outlineLevel="1" x14ac:dyDescent="0.2">
      <c r="A195" s="148" t="s">
        <v>192</v>
      </c>
      <c r="B195" s="135">
        <v>4100028173</v>
      </c>
      <c r="C195" s="165" t="s">
        <v>50</v>
      </c>
      <c r="D195" s="150"/>
      <c r="E195" s="137" t="s">
        <v>36</v>
      </c>
      <c r="F195" s="155"/>
      <c r="G195" s="152"/>
      <c r="H195" s="152"/>
      <c r="I195" s="153"/>
      <c r="J195" s="154"/>
      <c r="K195" s="152"/>
      <c r="L195" s="152"/>
      <c r="M195" s="153"/>
      <c r="N195" s="155">
        <v>104.47</v>
      </c>
      <c r="O195" s="154"/>
      <c r="P195" s="152"/>
      <c r="Q195" s="152"/>
      <c r="R195" s="152"/>
      <c r="S195" s="152"/>
      <c r="T195" s="153"/>
      <c r="U195" s="154"/>
      <c r="V195" s="152"/>
      <c r="W195" s="152">
        <v>2.97</v>
      </c>
      <c r="X195" s="152"/>
      <c r="Y195" s="205"/>
      <c r="Z195" s="181">
        <f t="shared" si="180"/>
        <v>107.44</v>
      </c>
      <c r="AA195" s="143"/>
      <c r="AB195" s="144"/>
      <c r="AC195" s="166"/>
      <c r="AD195" s="167"/>
      <c r="AE195" s="168"/>
      <c r="AF195" s="166"/>
      <c r="AG195" s="251"/>
    </row>
    <row r="196" spans="1:35" ht="46.5" customHeight="1" outlineLevel="1" x14ac:dyDescent="0.2">
      <c r="A196" s="160" t="s">
        <v>89</v>
      </c>
      <c r="B196" s="173"/>
      <c r="C196" s="158" t="s">
        <v>86</v>
      </c>
      <c r="D196" s="178"/>
      <c r="E196" s="179" t="s">
        <v>36</v>
      </c>
      <c r="F196" s="163"/>
      <c r="G196" s="161"/>
      <c r="H196" s="161"/>
      <c r="I196" s="157"/>
      <c r="J196" s="162">
        <v>1211.1199999999999</v>
      </c>
      <c r="K196" s="161">
        <v>1057.67</v>
      </c>
      <c r="L196" s="161">
        <v>820.83</v>
      </c>
      <c r="M196" s="157">
        <v>1393.02</v>
      </c>
      <c r="N196" s="163">
        <v>1149.06</v>
      </c>
      <c r="O196" s="162">
        <v>1039.74</v>
      </c>
      <c r="P196" s="161">
        <v>619.47</v>
      </c>
      <c r="Q196" s="161">
        <v>1043.68</v>
      </c>
      <c r="R196" s="161">
        <v>1367.01</v>
      </c>
      <c r="S196" s="161">
        <v>818.6</v>
      </c>
      <c r="T196" s="157">
        <v>1396.38</v>
      </c>
      <c r="U196" s="162">
        <v>1626.97</v>
      </c>
      <c r="V196" s="161">
        <v>1378.6</v>
      </c>
      <c r="W196" s="161">
        <v>1102.1300000000001</v>
      </c>
      <c r="X196" s="161">
        <v>1605.58</v>
      </c>
      <c r="Y196" s="206"/>
      <c r="Z196" s="182">
        <f>SUM(F196:Y196)</f>
        <v>17629.86</v>
      </c>
      <c r="AA196" s="143"/>
      <c r="AB196" s="130"/>
      <c r="AC196" s="131">
        <f t="shared" ref="AC196:AC201" si="181">AA196+AB196</f>
        <v>0</v>
      </c>
      <c r="AD196" s="129">
        <f t="shared" ref="AD196:AD201" si="182">Z196*AA196</f>
        <v>0</v>
      </c>
      <c r="AE196" s="132">
        <f t="shared" ref="AE196:AE201" si="183">Z196*AB196</f>
        <v>0</v>
      </c>
      <c r="AF196" s="131">
        <f t="shared" ref="AF196:AF201" si="184">AD196+AE196</f>
        <v>0</v>
      </c>
      <c r="AG196" s="164"/>
    </row>
    <row r="197" spans="1:35" ht="46.5" customHeight="1" outlineLevel="1" x14ac:dyDescent="0.2">
      <c r="A197" s="160" t="s">
        <v>91</v>
      </c>
      <c r="B197" s="173"/>
      <c r="C197" s="158" t="s">
        <v>105</v>
      </c>
      <c r="D197" s="159"/>
      <c r="E197" s="179" t="s">
        <v>36</v>
      </c>
      <c r="F197" s="163"/>
      <c r="G197" s="161"/>
      <c r="H197" s="161"/>
      <c r="I197" s="157"/>
      <c r="J197" s="162">
        <v>159.97999999999999</v>
      </c>
      <c r="K197" s="161">
        <v>284.16000000000003</v>
      </c>
      <c r="L197" s="161">
        <v>156.71</v>
      </c>
      <c r="M197" s="157">
        <v>176.83</v>
      </c>
      <c r="N197" s="163">
        <v>175.71</v>
      </c>
      <c r="O197" s="162">
        <v>308.33</v>
      </c>
      <c r="P197" s="161">
        <v>224.73</v>
      </c>
      <c r="Q197" s="161">
        <v>246.93</v>
      </c>
      <c r="R197" s="161">
        <v>245.22</v>
      </c>
      <c r="S197" s="161">
        <v>194.01</v>
      </c>
      <c r="T197" s="157">
        <v>199.12</v>
      </c>
      <c r="U197" s="162">
        <v>204.64</v>
      </c>
      <c r="V197" s="161">
        <v>234.87</v>
      </c>
      <c r="W197" s="161">
        <v>194.16</v>
      </c>
      <c r="X197" s="161">
        <v>230.78</v>
      </c>
      <c r="Y197" s="206"/>
      <c r="Z197" s="182">
        <f>SUM(F197:Y197)</f>
        <v>3236.18</v>
      </c>
      <c r="AA197" s="143"/>
      <c r="AB197" s="130"/>
      <c r="AC197" s="131">
        <f t="shared" si="181"/>
        <v>0</v>
      </c>
      <c r="AD197" s="129">
        <f t="shared" si="182"/>
        <v>0</v>
      </c>
      <c r="AE197" s="132">
        <f t="shared" si="183"/>
        <v>0</v>
      </c>
      <c r="AF197" s="131">
        <f t="shared" si="184"/>
        <v>0</v>
      </c>
      <c r="AG197" s="164"/>
    </row>
    <row r="198" spans="1:35" ht="46.5" customHeight="1" outlineLevel="1" x14ac:dyDescent="0.2">
      <c r="A198" s="160" t="s">
        <v>107</v>
      </c>
      <c r="B198" s="173"/>
      <c r="C198" s="158" t="s">
        <v>90</v>
      </c>
      <c r="D198" s="159"/>
      <c r="E198" s="179" t="s">
        <v>36</v>
      </c>
      <c r="F198" s="163"/>
      <c r="G198" s="161"/>
      <c r="H198" s="161"/>
      <c r="I198" s="157"/>
      <c r="J198" s="162">
        <v>158.93</v>
      </c>
      <c r="K198" s="161">
        <v>263.67</v>
      </c>
      <c r="L198" s="161">
        <v>340.73</v>
      </c>
      <c r="M198" s="157">
        <v>513.37</v>
      </c>
      <c r="N198" s="163">
        <v>330.98</v>
      </c>
      <c r="O198" s="162">
        <v>254.45</v>
      </c>
      <c r="P198" s="161">
        <v>165.53</v>
      </c>
      <c r="Q198" s="161">
        <v>361.91</v>
      </c>
      <c r="R198" s="161">
        <v>305.26</v>
      </c>
      <c r="S198" s="161">
        <v>264.23</v>
      </c>
      <c r="T198" s="157">
        <v>503.3</v>
      </c>
      <c r="U198" s="162">
        <v>429.55</v>
      </c>
      <c r="V198" s="161">
        <v>553.87</v>
      </c>
      <c r="W198" s="161">
        <v>160.5</v>
      </c>
      <c r="X198" s="161">
        <v>516.11</v>
      </c>
      <c r="Y198" s="206"/>
      <c r="Z198" s="182">
        <f>SUM(F198:Y198)</f>
        <v>5122.3900000000003</v>
      </c>
      <c r="AA198" s="143"/>
      <c r="AB198" s="130"/>
      <c r="AC198" s="131">
        <f t="shared" si="181"/>
        <v>0</v>
      </c>
      <c r="AD198" s="129">
        <f t="shared" si="182"/>
        <v>0</v>
      </c>
      <c r="AE198" s="132">
        <f t="shared" si="183"/>
        <v>0</v>
      </c>
      <c r="AF198" s="131">
        <f t="shared" si="184"/>
        <v>0</v>
      </c>
      <c r="AG198" s="164"/>
    </row>
    <row r="199" spans="1:35" ht="46.5" customHeight="1" outlineLevel="1" x14ac:dyDescent="0.2">
      <c r="A199" s="160" t="s">
        <v>133</v>
      </c>
      <c r="B199" s="173"/>
      <c r="C199" s="158" t="s">
        <v>92</v>
      </c>
      <c r="D199" s="159"/>
      <c r="E199" s="179" t="s">
        <v>36</v>
      </c>
      <c r="F199" s="163"/>
      <c r="G199" s="161"/>
      <c r="H199" s="161"/>
      <c r="I199" s="157"/>
      <c r="J199" s="162">
        <v>387.08</v>
      </c>
      <c r="K199" s="161">
        <v>359.7</v>
      </c>
      <c r="L199" s="161">
        <v>347.22</v>
      </c>
      <c r="M199" s="157">
        <v>506.59</v>
      </c>
      <c r="N199" s="163">
        <v>412.87</v>
      </c>
      <c r="O199" s="162">
        <v>416.3</v>
      </c>
      <c r="P199" s="161">
        <v>312.39999999999998</v>
      </c>
      <c r="Q199" s="161">
        <v>432.8</v>
      </c>
      <c r="R199" s="161">
        <v>440.04</v>
      </c>
      <c r="S199" s="161">
        <v>354.85</v>
      </c>
      <c r="T199" s="157">
        <v>550.07000000000005</v>
      </c>
      <c r="U199" s="162">
        <v>527.74</v>
      </c>
      <c r="V199" s="161">
        <v>527.9</v>
      </c>
      <c r="W199" s="161">
        <v>315.5</v>
      </c>
      <c r="X199" s="161">
        <v>542.5</v>
      </c>
      <c r="Y199" s="206"/>
      <c r="Z199" s="182">
        <f t="shared" ref="Z199" si="185">SUM(F199:Y199)</f>
        <v>6433.56</v>
      </c>
      <c r="AA199" s="143"/>
      <c r="AB199" s="130"/>
      <c r="AC199" s="131">
        <f t="shared" si="181"/>
        <v>0</v>
      </c>
      <c r="AD199" s="129">
        <f t="shared" si="182"/>
        <v>0</v>
      </c>
      <c r="AE199" s="132">
        <f t="shared" si="183"/>
        <v>0</v>
      </c>
      <c r="AF199" s="131">
        <f t="shared" si="184"/>
        <v>0</v>
      </c>
      <c r="AG199" s="164"/>
    </row>
    <row r="200" spans="1:35" ht="68.25" customHeight="1" outlineLevel="1" x14ac:dyDescent="0.2">
      <c r="A200" s="160" t="s">
        <v>134</v>
      </c>
      <c r="B200" s="173"/>
      <c r="C200" s="158" t="s">
        <v>162</v>
      </c>
      <c r="D200" s="159"/>
      <c r="E200" s="179" t="s">
        <v>36</v>
      </c>
      <c r="F200" s="163"/>
      <c r="G200" s="161"/>
      <c r="H200" s="161"/>
      <c r="I200" s="157"/>
      <c r="J200" s="162"/>
      <c r="K200" s="161">
        <v>19.829999999999998</v>
      </c>
      <c r="L200" s="161">
        <v>32.729999999999997</v>
      </c>
      <c r="M200" s="157">
        <v>43.85</v>
      </c>
      <c r="N200" s="163">
        <v>4.9000000000000004</v>
      </c>
      <c r="O200" s="162"/>
      <c r="P200" s="161">
        <v>10.7</v>
      </c>
      <c r="Q200" s="161">
        <v>16.41</v>
      </c>
      <c r="R200" s="161"/>
      <c r="S200" s="161">
        <v>33.11</v>
      </c>
      <c r="T200" s="157">
        <v>41.86</v>
      </c>
      <c r="U200" s="162"/>
      <c r="V200" s="161"/>
      <c r="W200" s="161">
        <v>17.02</v>
      </c>
      <c r="X200" s="161"/>
      <c r="Y200" s="206"/>
      <c r="Z200" s="182">
        <f>SUM(F200:Y200)</f>
        <v>220.41</v>
      </c>
      <c r="AA200" s="143"/>
      <c r="AB200" s="130"/>
      <c r="AC200" s="131">
        <f t="shared" si="181"/>
        <v>0</v>
      </c>
      <c r="AD200" s="129">
        <f t="shared" si="182"/>
        <v>0</v>
      </c>
      <c r="AE200" s="132">
        <f t="shared" si="183"/>
        <v>0</v>
      </c>
      <c r="AF200" s="131">
        <f t="shared" si="184"/>
        <v>0</v>
      </c>
      <c r="AG200" s="164"/>
    </row>
    <row r="201" spans="1:35" ht="54" customHeight="1" outlineLevel="1" x14ac:dyDescent="0.2">
      <c r="A201" s="160" t="s">
        <v>193</v>
      </c>
      <c r="B201" s="212"/>
      <c r="C201" s="158" t="s">
        <v>163</v>
      </c>
      <c r="D201" s="159"/>
      <c r="E201" s="179" t="s">
        <v>36</v>
      </c>
      <c r="F201" s="172"/>
      <c r="G201" s="170"/>
      <c r="H201" s="170"/>
      <c r="I201" s="171"/>
      <c r="J201" s="151"/>
      <c r="K201" s="170"/>
      <c r="L201" s="170"/>
      <c r="M201" s="171"/>
      <c r="N201" s="172"/>
      <c r="O201" s="151">
        <f t="shared" ref="O201" si="186">O202</f>
        <v>105.46</v>
      </c>
      <c r="P201" s="170"/>
      <c r="Q201" s="170"/>
      <c r="R201" s="170"/>
      <c r="S201" s="170"/>
      <c r="T201" s="171"/>
      <c r="U201" s="151"/>
      <c r="V201" s="170"/>
      <c r="W201" s="170"/>
      <c r="X201" s="170"/>
      <c r="Y201" s="207"/>
      <c r="Z201" s="182">
        <f>SUM(F201:Y201)</f>
        <v>105.46</v>
      </c>
      <c r="AA201" s="129">
        <f>Z202*AA202/Z201</f>
        <v>0</v>
      </c>
      <c r="AB201" s="130"/>
      <c r="AC201" s="131">
        <f t="shared" si="181"/>
        <v>0</v>
      </c>
      <c r="AD201" s="129">
        <f t="shared" si="182"/>
        <v>0</v>
      </c>
      <c r="AE201" s="132">
        <f t="shared" si="183"/>
        <v>0</v>
      </c>
      <c r="AF201" s="131">
        <f t="shared" si="184"/>
        <v>0</v>
      </c>
      <c r="AG201" s="133"/>
    </row>
    <row r="202" spans="1:35" ht="54" customHeight="1" outlineLevel="1" x14ac:dyDescent="0.2">
      <c r="A202" s="148" t="s">
        <v>194</v>
      </c>
      <c r="B202" s="135" t="s">
        <v>38</v>
      </c>
      <c r="C202" s="165" t="s">
        <v>39</v>
      </c>
      <c r="D202" s="150"/>
      <c r="E202" s="137" t="s">
        <v>36</v>
      </c>
      <c r="F202" s="155"/>
      <c r="G202" s="152"/>
      <c r="H202" s="152"/>
      <c r="I202" s="153"/>
      <c r="J202" s="154"/>
      <c r="K202" s="152"/>
      <c r="L202" s="152"/>
      <c r="M202" s="153"/>
      <c r="N202" s="155"/>
      <c r="O202" s="154">
        <v>105.46</v>
      </c>
      <c r="P202" s="152"/>
      <c r="Q202" s="152"/>
      <c r="R202" s="152"/>
      <c r="S202" s="152"/>
      <c r="T202" s="153"/>
      <c r="U202" s="154"/>
      <c r="V202" s="152"/>
      <c r="W202" s="152"/>
      <c r="X202" s="152"/>
      <c r="Y202" s="205"/>
      <c r="Z202" s="181">
        <f>SUM(F202:Y202)</f>
        <v>105.46</v>
      </c>
      <c r="AA202" s="143"/>
      <c r="AB202" s="144"/>
      <c r="AC202" s="166"/>
      <c r="AD202" s="167"/>
      <c r="AE202" s="168"/>
      <c r="AF202" s="166"/>
      <c r="AG202" s="133"/>
    </row>
    <row r="203" spans="1:35" ht="54" customHeight="1" outlineLevel="1" x14ac:dyDescent="0.2">
      <c r="A203" s="160" t="s">
        <v>201</v>
      </c>
      <c r="B203" s="173"/>
      <c r="C203" s="158" t="s">
        <v>204</v>
      </c>
      <c r="D203" s="159"/>
      <c r="E203" s="179" t="s">
        <v>36</v>
      </c>
      <c r="F203" s="163"/>
      <c r="G203" s="161"/>
      <c r="H203" s="161"/>
      <c r="I203" s="157"/>
      <c r="J203" s="162"/>
      <c r="K203" s="161"/>
      <c r="L203" s="161"/>
      <c r="M203" s="157"/>
      <c r="N203" s="163"/>
      <c r="O203" s="162"/>
      <c r="P203" s="161"/>
      <c r="Q203" s="161"/>
      <c r="R203" s="161"/>
      <c r="S203" s="161"/>
      <c r="T203" s="157"/>
      <c r="U203" s="162"/>
      <c r="V203" s="161"/>
      <c r="W203" s="161"/>
      <c r="X203" s="161"/>
      <c r="Y203" s="206">
        <v>677</v>
      </c>
      <c r="Z203" s="182">
        <f>SUM(F203:Y203)</f>
        <v>677</v>
      </c>
      <c r="AA203" s="143"/>
      <c r="AB203" s="130"/>
      <c r="AC203" s="131">
        <f>AA203+AB203</f>
        <v>0</v>
      </c>
      <c r="AD203" s="129">
        <f t="shared" ref="AD203:AD204" si="187">Z203*AA203</f>
        <v>0</v>
      </c>
      <c r="AE203" s="132">
        <f t="shared" ref="AE203:AE204" si="188">Z203*AB203</f>
        <v>0</v>
      </c>
      <c r="AF203" s="131">
        <f t="shared" ref="AF203:AF204" si="189">AD203+AE203</f>
        <v>0</v>
      </c>
      <c r="AG203" s="164"/>
    </row>
    <row r="204" spans="1:35" ht="54" customHeight="1" outlineLevel="1" thickBot="1" x14ac:dyDescent="0.25">
      <c r="A204" s="160" t="s">
        <v>202</v>
      </c>
      <c r="B204" s="173"/>
      <c r="C204" s="158" t="s">
        <v>203</v>
      </c>
      <c r="D204" s="159"/>
      <c r="E204" s="231" t="s">
        <v>36</v>
      </c>
      <c r="F204" s="163"/>
      <c r="G204" s="161"/>
      <c r="H204" s="161"/>
      <c r="I204" s="157"/>
      <c r="J204" s="162"/>
      <c r="K204" s="161"/>
      <c r="L204" s="161"/>
      <c r="M204" s="157"/>
      <c r="N204" s="163"/>
      <c r="O204" s="162"/>
      <c r="P204" s="161"/>
      <c r="Q204" s="161"/>
      <c r="R204" s="161"/>
      <c r="S204" s="161"/>
      <c r="T204" s="157"/>
      <c r="U204" s="162"/>
      <c r="V204" s="161"/>
      <c r="W204" s="161"/>
      <c r="X204" s="161"/>
      <c r="Y204" s="206">
        <v>310</v>
      </c>
      <c r="Z204" s="182">
        <f>SUM(F204:Y204)</f>
        <v>310</v>
      </c>
      <c r="AA204" s="143"/>
      <c r="AB204" s="130"/>
      <c r="AC204" s="131">
        <f t="shared" ref="AC204" si="190">AA204+AB204</f>
        <v>0</v>
      </c>
      <c r="AD204" s="129">
        <f t="shared" si="187"/>
        <v>0</v>
      </c>
      <c r="AE204" s="132">
        <f t="shared" si="188"/>
        <v>0</v>
      </c>
      <c r="AF204" s="131">
        <f t="shared" si="189"/>
        <v>0</v>
      </c>
      <c r="AG204" s="164"/>
    </row>
    <row r="205" spans="1:35" ht="45" customHeight="1" thickBot="1" x14ac:dyDescent="0.35">
      <c r="A205" s="58"/>
      <c r="B205" s="59" t="s">
        <v>140</v>
      </c>
      <c r="C205" s="60" t="s">
        <v>141</v>
      </c>
      <c r="D205" s="61"/>
      <c r="E205" s="112"/>
      <c r="F205" s="113"/>
      <c r="G205" s="61"/>
      <c r="H205" s="61"/>
      <c r="I205" s="61"/>
      <c r="J205" s="61"/>
      <c r="K205" s="61"/>
      <c r="L205" s="61"/>
      <c r="M205" s="61"/>
      <c r="N205" s="61"/>
      <c r="O205" s="61"/>
      <c r="P205" s="61"/>
      <c r="Q205" s="61"/>
      <c r="R205" s="61"/>
      <c r="S205" s="61"/>
      <c r="T205" s="61"/>
      <c r="U205" s="61"/>
      <c r="V205" s="61"/>
      <c r="W205" s="61"/>
      <c r="X205" s="112"/>
      <c r="Y205" s="209"/>
      <c r="Z205" s="114"/>
      <c r="AA205" s="115"/>
      <c r="AB205" s="115"/>
      <c r="AC205" s="114"/>
      <c r="AD205" s="227">
        <f>AD18+AD58+AD94+AD134</f>
        <v>0</v>
      </c>
      <c r="AE205" s="228">
        <f>AE18+AE58+AE94+AE134</f>
        <v>0</v>
      </c>
      <c r="AF205" s="229">
        <f>AE205+AD205</f>
        <v>0</v>
      </c>
      <c r="AG205" s="62"/>
      <c r="AI205" s="226"/>
    </row>
    <row r="206" spans="1:35" x14ac:dyDescent="0.25">
      <c r="A206" s="33"/>
      <c r="B206" s="63"/>
      <c r="C206" s="34"/>
      <c r="D206" s="34"/>
      <c r="E206" s="35"/>
      <c r="F206" s="35"/>
      <c r="G206" s="35"/>
      <c r="H206" s="36"/>
      <c r="I206" s="37"/>
      <c r="J206" s="37"/>
      <c r="K206" s="37"/>
      <c r="L206" s="38"/>
      <c r="M206" s="38"/>
      <c r="N206" s="39"/>
      <c r="O206" s="64"/>
    </row>
    <row r="207" spans="1:35" ht="21" customHeight="1" x14ac:dyDescent="0.25">
      <c r="A207" s="33"/>
      <c r="B207" s="63"/>
      <c r="C207" s="34"/>
      <c r="D207" s="34"/>
      <c r="E207" s="35"/>
      <c r="F207" s="35"/>
      <c r="G207" s="35"/>
      <c r="H207" s="36"/>
      <c r="I207" s="37"/>
      <c r="J207" s="37"/>
      <c r="K207" s="65"/>
      <c r="L207" s="66"/>
      <c r="M207" s="66"/>
      <c r="N207" s="66"/>
      <c r="O207" s="64"/>
    </row>
    <row r="208" spans="1:35" ht="21" customHeight="1" x14ac:dyDescent="0.3">
      <c r="A208" s="67"/>
      <c r="B208" s="85" t="s">
        <v>142</v>
      </c>
      <c r="C208" s="86"/>
      <c r="D208" s="86"/>
      <c r="E208" s="87"/>
      <c r="F208" s="87"/>
      <c r="G208" s="87"/>
      <c r="H208" s="87"/>
      <c r="I208" s="88"/>
      <c r="J208" s="87"/>
      <c r="K208" s="89"/>
      <c r="L208" s="90"/>
      <c r="M208" s="90"/>
      <c r="N208" s="90"/>
      <c r="O208" s="87"/>
      <c r="P208" s="91"/>
      <c r="Q208" s="91"/>
      <c r="R208" s="91"/>
      <c r="S208" s="91"/>
      <c r="T208" s="91"/>
      <c r="U208" s="91"/>
      <c r="V208" s="91"/>
      <c r="W208" s="91"/>
      <c r="X208" s="91"/>
      <c r="Y208" s="91"/>
      <c r="Z208" s="92"/>
      <c r="AA208" s="93"/>
      <c r="AB208" s="94"/>
      <c r="AC208" s="81"/>
      <c r="AD208" s="81"/>
      <c r="AE208" s="81"/>
      <c r="AF208" s="95"/>
      <c r="AG208" s="81"/>
    </row>
    <row r="209" spans="1:39" ht="21" customHeight="1" x14ac:dyDescent="0.3">
      <c r="A209" s="33"/>
      <c r="B209" s="96"/>
      <c r="C209" s="97"/>
      <c r="D209" s="97"/>
      <c r="E209" s="96"/>
      <c r="F209" s="96"/>
      <c r="G209" s="96"/>
      <c r="H209" s="98"/>
      <c r="I209" s="99"/>
      <c r="J209" s="99"/>
      <c r="K209" s="89"/>
      <c r="L209" s="100"/>
      <c r="M209" s="100"/>
      <c r="N209" s="100"/>
      <c r="O209" s="101"/>
      <c r="P209" s="91"/>
      <c r="Q209" s="91"/>
      <c r="R209" s="91"/>
      <c r="S209" s="91"/>
      <c r="T209" s="91"/>
      <c r="U209" s="91"/>
      <c r="V209" s="91"/>
      <c r="W209" s="91"/>
      <c r="X209" s="91"/>
      <c r="Y209" s="91"/>
      <c r="Z209" s="92"/>
      <c r="AA209" s="93"/>
      <c r="AB209" s="94"/>
      <c r="AC209" s="81"/>
      <c r="AD209" s="81"/>
      <c r="AE209" s="81"/>
      <c r="AF209" s="95"/>
      <c r="AG209" s="81"/>
    </row>
    <row r="210" spans="1:39" ht="21" customHeight="1" x14ac:dyDescent="0.3">
      <c r="A210" s="33"/>
      <c r="B210" s="102" t="s">
        <v>143</v>
      </c>
      <c r="C210" s="103"/>
      <c r="D210" s="104"/>
      <c r="E210" s="103"/>
      <c r="F210" s="103"/>
      <c r="G210" s="103"/>
      <c r="H210" s="103"/>
      <c r="I210" s="103"/>
      <c r="J210" s="103"/>
      <c r="K210" s="89"/>
      <c r="L210" s="100"/>
      <c r="M210" s="100"/>
      <c r="N210" s="100"/>
      <c r="O210" s="103"/>
      <c r="P210" s="91"/>
      <c r="Q210" s="91"/>
      <c r="R210" s="91"/>
      <c r="S210" s="91"/>
      <c r="T210" s="91"/>
      <c r="U210" s="91"/>
      <c r="V210" s="91"/>
      <c r="W210" s="91"/>
      <c r="X210" s="91"/>
      <c r="Y210" s="91"/>
      <c r="Z210" s="92"/>
      <c r="AA210" s="93"/>
      <c r="AB210" s="94"/>
      <c r="AC210" s="81"/>
      <c r="AD210" s="81"/>
      <c r="AE210" s="81"/>
      <c r="AF210" s="95"/>
      <c r="AG210" s="81"/>
      <c r="AM210" s="225"/>
    </row>
    <row r="211" spans="1:39" ht="21" customHeight="1" x14ac:dyDescent="0.3">
      <c r="A211" s="33"/>
      <c r="B211" s="96"/>
      <c r="C211" s="97"/>
      <c r="D211" s="97"/>
      <c r="E211" s="96"/>
      <c r="F211" s="96"/>
      <c r="G211" s="96"/>
      <c r="H211" s="98"/>
      <c r="I211" s="99"/>
      <c r="J211" s="99"/>
      <c r="K211" s="105"/>
      <c r="L211" s="106"/>
      <c r="M211" s="106"/>
      <c r="N211" s="106"/>
      <c r="O211" s="101"/>
      <c r="P211" s="91"/>
      <c r="Q211" s="91"/>
      <c r="R211" s="91"/>
      <c r="S211" s="91"/>
      <c r="T211" s="91"/>
      <c r="U211" s="91"/>
      <c r="V211" s="91"/>
      <c r="W211" s="91"/>
      <c r="X211" s="91"/>
      <c r="Y211" s="91"/>
      <c r="Z211" s="92"/>
      <c r="AA211" s="93"/>
      <c r="AB211" s="94"/>
      <c r="AC211" s="81"/>
      <c r="AD211" s="81"/>
      <c r="AE211" s="81"/>
      <c r="AF211" s="95"/>
      <c r="AG211" s="81"/>
    </row>
    <row r="212" spans="1:39" ht="21" customHeight="1" x14ac:dyDescent="0.3">
      <c r="A212" s="68"/>
      <c r="B212" s="69" t="s">
        <v>144</v>
      </c>
      <c r="C212" s="71"/>
      <c r="D212" s="71"/>
      <c r="E212" s="107"/>
      <c r="F212" s="107"/>
      <c r="G212" s="107"/>
      <c r="H212" s="108"/>
      <c r="I212" s="108"/>
      <c r="J212" s="108"/>
      <c r="K212" s="108"/>
      <c r="L212" s="71"/>
      <c r="M212" s="71"/>
      <c r="N212" s="71"/>
      <c r="O212" s="71"/>
      <c r="P212" s="91"/>
      <c r="Q212" s="91"/>
      <c r="R212" s="91"/>
      <c r="S212" s="91"/>
      <c r="T212" s="91"/>
      <c r="U212" s="91"/>
      <c r="V212" s="91"/>
      <c r="W212" s="91"/>
      <c r="X212" s="91"/>
      <c r="Y212" s="91"/>
      <c r="Z212" s="92"/>
      <c r="AA212" s="93"/>
      <c r="AB212" s="94"/>
      <c r="AC212" s="81"/>
      <c r="AD212" s="81"/>
      <c r="AE212" s="81"/>
      <c r="AF212" s="95"/>
      <c r="AG212" s="81"/>
    </row>
    <row r="213" spans="1:39" ht="19.5" x14ac:dyDescent="0.3">
      <c r="A213" s="70"/>
      <c r="B213" s="71"/>
      <c r="C213" s="72"/>
      <c r="D213" s="73"/>
      <c r="E213" s="72"/>
      <c r="F213" s="72"/>
      <c r="G213" s="72"/>
      <c r="H213" s="108"/>
      <c r="I213" s="108"/>
      <c r="J213" s="108"/>
      <c r="K213" s="108"/>
      <c r="L213" s="71"/>
      <c r="M213" s="71"/>
      <c r="N213" s="71"/>
      <c r="O213" s="71"/>
      <c r="P213" s="91"/>
      <c r="Q213" s="91"/>
      <c r="R213" s="91"/>
      <c r="S213" s="91"/>
      <c r="T213" s="91"/>
      <c r="U213" s="91"/>
      <c r="V213" s="91"/>
      <c r="W213" s="91"/>
      <c r="X213" s="91"/>
      <c r="Y213" s="91"/>
      <c r="Z213" s="92"/>
      <c r="AA213" s="93"/>
      <c r="AB213" s="94"/>
      <c r="AC213" s="81"/>
      <c r="AD213" s="81"/>
      <c r="AE213" s="81"/>
      <c r="AF213" s="95"/>
      <c r="AG213" s="81"/>
    </row>
    <row r="214" spans="1:39" ht="60" customHeight="1" x14ac:dyDescent="0.2">
      <c r="A214" s="224">
        <v>1</v>
      </c>
      <c r="B214" s="233" t="s">
        <v>145</v>
      </c>
      <c r="C214" s="233"/>
      <c r="D214" s="233"/>
      <c r="E214" s="233"/>
      <c r="F214" s="233"/>
      <c r="G214" s="233"/>
      <c r="H214" s="233"/>
      <c r="I214" s="233"/>
      <c r="J214" s="233"/>
      <c r="K214" s="233"/>
      <c r="L214" s="233"/>
      <c r="M214" s="233"/>
      <c r="N214" s="233"/>
      <c r="O214" s="233"/>
      <c r="P214" s="233"/>
      <c r="Q214" s="233"/>
      <c r="R214" s="233"/>
      <c r="S214" s="233"/>
      <c r="T214" s="233"/>
      <c r="U214" s="233"/>
      <c r="V214" s="233"/>
      <c r="W214" s="233"/>
      <c r="X214" s="233"/>
      <c r="Y214" s="233"/>
      <c r="Z214" s="233"/>
      <c r="AA214" s="233"/>
      <c r="AB214" s="233"/>
      <c r="AC214" s="233"/>
      <c r="AD214" s="233"/>
      <c r="AE214" s="233"/>
      <c r="AF214" s="233"/>
      <c r="AG214" s="233"/>
    </row>
    <row r="215" spans="1:39" ht="36.75" customHeight="1" x14ac:dyDescent="0.2">
      <c r="A215" s="224">
        <v>2</v>
      </c>
      <c r="B215" s="234" t="s">
        <v>206</v>
      </c>
      <c r="C215" s="234"/>
      <c r="D215" s="234"/>
      <c r="E215" s="234"/>
      <c r="F215" s="234"/>
      <c r="G215" s="234"/>
      <c r="H215" s="234"/>
      <c r="I215" s="234"/>
      <c r="J215" s="234"/>
      <c r="K215" s="234"/>
      <c r="L215" s="234"/>
      <c r="M215" s="234"/>
      <c r="N215" s="234"/>
      <c r="O215" s="234"/>
      <c r="P215" s="234"/>
      <c r="Q215" s="234"/>
      <c r="R215" s="234"/>
      <c r="S215" s="234"/>
      <c r="T215" s="234"/>
      <c r="U215" s="234"/>
      <c r="V215" s="234"/>
      <c r="W215" s="234"/>
      <c r="X215" s="234"/>
      <c r="Y215" s="234"/>
      <c r="Z215" s="234"/>
      <c r="AA215" s="234"/>
      <c r="AB215" s="234"/>
      <c r="AC215" s="234"/>
      <c r="AD215" s="234"/>
      <c r="AE215" s="234"/>
      <c r="AF215" s="234"/>
      <c r="AG215" s="234"/>
    </row>
    <row r="216" spans="1:39" ht="39.75" customHeight="1" x14ac:dyDescent="0.2">
      <c r="A216" s="224">
        <v>3</v>
      </c>
      <c r="B216" s="235" t="s">
        <v>146</v>
      </c>
      <c r="C216" s="235"/>
      <c r="D216" s="235"/>
      <c r="E216" s="235"/>
      <c r="F216" s="235"/>
      <c r="G216" s="235"/>
      <c r="H216" s="235"/>
      <c r="I216" s="235"/>
      <c r="J216" s="235"/>
      <c r="K216" s="235"/>
      <c r="L216" s="235"/>
      <c r="M216" s="235"/>
      <c r="N216" s="235"/>
      <c r="O216" s="235"/>
      <c r="P216" s="235"/>
      <c r="Q216" s="235"/>
      <c r="R216" s="235"/>
      <c r="S216" s="235"/>
      <c r="T216" s="235"/>
      <c r="U216" s="235"/>
      <c r="V216" s="235"/>
      <c r="W216" s="235"/>
      <c r="X216" s="235"/>
      <c r="Y216" s="235"/>
      <c r="Z216" s="235"/>
      <c r="AA216" s="235"/>
      <c r="AB216" s="235"/>
      <c r="AC216" s="235"/>
      <c r="AD216" s="235"/>
      <c r="AE216" s="235"/>
      <c r="AF216" s="235"/>
      <c r="AG216" s="235"/>
    </row>
    <row r="217" spans="1:39" ht="283.5" customHeight="1" x14ac:dyDescent="0.2">
      <c r="A217" s="224">
        <v>4</v>
      </c>
      <c r="B217" s="236" t="s">
        <v>147</v>
      </c>
      <c r="C217" s="236"/>
      <c r="D217" s="236"/>
      <c r="E217" s="236"/>
      <c r="F217" s="236"/>
      <c r="G217" s="236"/>
      <c r="H217" s="236"/>
      <c r="I217" s="236"/>
      <c r="J217" s="236"/>
      <c r="K217" s="236"/>
      <c r="L217" s="236"/>
      <c r="M217" s="236"/>
      <c r="N217" s="236"/>
      <c r="O217" s="236"/>
      <c r="P217" s="236"/>
      <c r="Q217" s="236"/>
      <c r="R217" s="236"/>
      <c r="S217" s="236"/>
      <c r="T217" s="236"/>
      <c r="U217" s="236"/>
      <c r="V217" s="236"/>
      <c r="W217" s="236"/>
      <c r="X217" s="236"/>
      <c r="Y217" s="236"/>
      <c r="Z217" s="236"/>
      <c r="AA217" s="236"/>
      <c r="AB217" s="236"/>
      <c r="AC217" s="236"/>
      <c r="AD217" s="236"/>
      <c r="AE217" s="236"/>
      <c r="AF217" s="236"/>
      <c r="AG217" s="236"/>
    </row>
    <row r="218" spans="1:39" ht="76.5" customHeight="1" x14ac:dyDescent="0.2">
      <c r="A218" s="224">
        <v>5</v>
      </c>
      <c r="B218" s="236" t="s">
        <v>148</v>
      </c>
      <c r="C218" s="236"/>
      <c r="D218" s="236"/>
      <c r="E218" s="236"/>
      <c r="F218" s="236"/>
      <c r="G218" s="236"/>
      <c r="H218" s="236"/>
      <c r="I218" s="236"/>
      <c r="J218" s="236"/>
      <c r="K218" s="236"/>
      <c r="L218" s="236"/>
      <c r="M218" s="236"/>
      <c r="N218" s="236"/>
      <c r="O218" s="236"/>
      <c r="P218" s="236"/>
      <c r="Q218" s="236"/>
      <c r="R218" s="236"/>
      <c r="S218" s="236"/>
      <c r="T218" s="236"/>
      <c r="U218" s="236"/>
      <c r="V218" s="236"/>
      <c r="W218" s="236"/>
      <c r="X218" s="236"/>
      <c r="Y218" s="236"/>
      <c r="Z218" s="236"/>
      <c r="AA218" s="236"/>
      <c r="AB218" s="236"/>
      <c r="AC218" s="236"/>
      <c r="AD218" s="236"/>
      <c r="AE218" s="236"/>
      <c r="AF218" s="236"/>
      <c r="AG218" s="236"/>
    </row>
    <row r="219" spans="1:39" ht="39.75" customHeight="1" x14ac:dyDescent="0.2">
      <c r="A219" s="224">
        <v>6</v>
      </c>
      <c r="B219" s="236" t="s">
        <v>149</v>
      </c>
      <c r="C219" s="236"/>
      <c r="D219" s="236"/>
      <c r="E219" s="236"/>
      <c r="F219" s="236"/>
      <c r="G219" s="236"/>
      <c r="H219" s="236"/>
      <c r="I219" s="236"/>
      <c r="J219" s="236"/>
      <c r="K219" s="236"/>
      <c r="L219" s="236"/>
      <c r="M219" s="236"/>
      <c r="N219" s="236"/>
      <c r="O219" s="236"/>
      <c r="P219" s="236"/>
      <c r="Q219" s="236"/>
      <c r="R219" s="236"/>
      <c r="S219" s="236"/>
      <c r="T219" s="236"/>
      <c r="U219" s="236"/>
      <c r="V219" s="236"/>
      <c r="W219" s="236"/>
      <c r="X219" s="236"/>
      <c r="Y219" s="236"/>
      <c r="Z219" s="236"/>
      <c r="AA219" s="236"/>
      <c r="AB219" s="236"/>
      <c r="AC219" s="236"/>
      <c r="AD219" s="236"/>
      <c r="AE219" s="236"/>
      <c r="AF219" s="236"/>
      <c r="AG219" s="236"/>
    </row>
    <row r="220" spans="1:39" ht="45.75" customHeight="1" x14ac:dyDescent="0.2">
      <c r="A220" s="224">
        <v>7</v>
      </c>
      <c r="B220" s="237" t="s">
        <v>150</v>
      </c>
      <c r="C220" s="237"/>
      <c r="D220" s="237"/>
      <c r="E220" s="237"/>
      <c r="F220" s="237"/>
      <c r="G220" s="237"/>
      <c r="H220" s="237"/>
      <c r="I220" s="237"/>
      <c r="J220" s="237"/>
      <c r="K220" s="237"/>
      <c r="L220" s="237"/>
      <c r="M220" s="237"/>
      <c r="N220" s="237"/>
      <c r="O220" s="237"/>
      <c r="P220" s="237"/>
      <c r="Q220" s="237"/>
      <c r="R220" s="237"/>
      <c r="S220" s="237"/>
      <c r="T220" s="237"/>
      <c r="U220" s="237"/>
      <c r="V220" s="237"/>
      <c r="W220" s="237"/>
      <c r="X220" s="237"/>
      <c r="Y220" s="237"/>
      <c r="Z220" s="237"/>
      <c r="AA220" s="237"/>
      <c r="AB220" s="237"/>
      <c r="AC220" s="237"/>
      <c r="AD220" s="237"/>
      <c r="AE220" s="237"/>
      <c r="AF220" s="237"/>
      <c r="AG220" s="237"/>
    </row>
    <row r="221" spans="1:39" ht="48.75" customHeight="1" thickBot="1" x14ac:dyDescent="0.25">
      <c r="A221" s="224">
        <v>8</v>
      </c>
      <c r="B221" s="235" t="s">
        <v>151</v>
      </c>
      <c r="C221" s="235"/>
      <c r="D221" s="235"/>
      <c r="E221" s="235"/>
      <c r="F221" s="235"/>
      <c r="G221" s="235"/>
      <c r="H221" s="235"/>
      <c r="I221" s="235"/>
      <c r="J221" s="235"/>
      <c r="K221" s="235"/>
      <c r="L221" s="235"/>
      <c r="M221" s="235"/>
      <c r="N221" s="235"/>
      <c r="O221" s="235"/>
      <c r="P221" s="235"/>
      <c r="Q221" s="235"/>
      <c r="R221" s="235"/>
      <c r="S221" s="235"/>
      <c r="T221" s="235"/>
      <c r="U221" s="235"/>
      <c r="V221" s="235"/>
      <c r="W221" s="235"/>
      <c r="X221" s="235"/>
      <c r="Y221" s="235"/>
      <c r="Z221" s="235"/>
      <c r="AA221" s="235"/>
      <c r="AB221" s="235"/>
      <c r="AC221" s="235"/>
      <c r="AD221" s="235"/>
      <c r="AE221" s="235"/>
      <c r="AF221" s="235"/>
      <c r="AG221" s="235"/>
    </row>
    <row r="222" spans="1:39" ht="48.75" customHeight="1" x14ac:dyDescent="0.2">
      <c r="A222" s="224">
        <v>9</v>
      </c>
      <c r="B222" s="239" t="s">
        <v>152</v>
      </c>
      <c r="C222" s="240"/>
      <c r="D222" s="240"/>
      <c r="E222" s="240"/>
      <c r="F222" s="240"/>
      <c r="G222" s="240"/>
      <c r="H222" s="240"/>
      <c r="I222" s="240"/>
      <c r="J222" s="240"/>
      <c r="K222" s="240"/>
      <c r="L222" s="240"/>
      <c r="M222" s="240"/>
      <c r="N222" s="240"/>
      <c r="O222" s="240"/>
      <c r="P222" s="240"/>
      <c r="Q222" s="240"/>
      <c r="R222" s="240"/>
      <c r="S222" s="240"/>
      <c r="T222" s="240"/>
      <c r="U222" s="240"/>
      <c r="V222" s="240"/>
      <c r="W222" s="240"/>
      <c r="X222" s="240"/>
      <c r="Y222" s="240"/>
      <c r="Z222" s="240"/>
      <c r="AA222" s="240"/>
      <c r="AB222" s="240"/>
      <c r="AC222" s="240"/>
      <c r="AD222" s="240"/>
      <c r="AE222" s="240"/>
      <c r="AF222" s="240"/>
      <c r="AG222" s="241"/>
    </row>
    <row r="223" spans="1:39" ht="135.75" customHeight="1" x14ac:dyDescent="0.2">
      <c r="A223" s="224">
        <v>10</v>
      </c>
      <c r="B223" s="244" t="s">
        <v>164</v>
      </c>
      <c r="C223" s="245"/>
      <c r="D223" s="245"/>
      <c r="E223" s="245"/>
      <c r="F223" s="245"/>
      <c r="G223" s="245"/>
      <c r="H223" s="245"/>
      <c r="I223" s="245"/>
      <c r="J223" s="245"/>
      <c r="K223" s="245"/>
      <c r="L223" s="245"/>
      <c r="M223" s="245"/>
      <c r="N223" s="245"/>
      <c r="O223" s="245"/>
      <c r="P223" s="245"/>
      <c r="Q223" s="245"/>
      <c r="R223" s="245"/>
      <c r="S223" s="245"/>
      <c r="T223" s="245"/>
      <c r="U223" s="245"/>
      <c r="V223" s="245"/>
      <c r="W223" s="245"/>
      <c r="X223" s="245"/>
      <c r="Y223" s="245"/>
      <c r="Z223" s="245"/>
      <c r="AA223" s="245"/>
      <c r="AB223" s="245"/>
      <c r="AC223" s="245"/>
      <c r="AD223" s="245"/>
      <c r="AE223" s="245"/>
      <c r="AF223" s="245"/>
      <c r="AG223" s="246"/>
    </row>
    <row r="224" spans="1:39" ht="360.75" customHeight="1" x14ac:dyDescent="0.2">
      <c r="A224" s="224"/>
      <c r="B224" s="109"/>
      <c r="C224" s="242" t="s">
        <v>200</v>
      </c>
      <c r="D224" s="242"/>
      <c r="E224" s="242"/>
      <c r="F224" s="242"/>
      <c r="G224" s="242"/>
      <c r="H224" s="242"/>
      <c r="I224" s="242"/>
      <c r="J224" s="242"/>
      <c r="K224" s="242"/>
      <c r="L224" s="242"/>
      <c r="M224" s="242"/>
      <c r="N224" s="242"/>
      <c r="O224" s="242"/>
      <c r="P224" s="242"/>
      <c r="Q224" s="242"/>
      <c r="R224" s="242"/>
      <c r="S224" s="242"/>
      <c r="T224" s="242"/>
      <c r="U224" s="242"/>
      <c r="V224" s="242"/>
      <c r="W224" s="242"/>
      <c r="X224" s="242"/>
      <c r="Y224" s="242"/>
      <c r="Z224" s="242"/>
      <c r="AA224" s="242"/>
      <c r="AB224" s="242"/>
      <c r="AC224" s="242"/>
      <c r="AD224" s="242"/>
      <c r="AE224" s="242"/>
      <c r="AF224" s="242"/>
      <c r="AG224" s="243"/>
    </row>
    <row r="225" spans="1:33" ht="226.5" customHeight="1" x14ac:dyDescent="0.2">
      <c r="A225" s="224"/>
      <c r="B225" s="109"/>
      <c r="C225" s="242" t="s">
        <v>205</v>
      </c>
      <c r="D225" s="242"/>
      <c r="E225" s="242"/>
      <c r="F225" s="242"/>
      <c r="G225" s="242"/>
      <c r="H225" s="242"/>
      <c r="I225" s="242"/>
      <c r="J225" s="242"/>
      <c r="K225" s="242"/>
      <c r="L225" s="242"/>
      <c r="M225" s="242"/>
      <c r="N225" s="242"/>
      <c r="O225" s="242"/>
      <c r="P225" s="242"/>
      <c r="Q225" s="242"/>
      <c r="R225" s="242"/>
      <c r="S225" s="242"/>
      <c r="T225" s="242"/>
      <c r="U225" s="242"/>
      <c r="V225" s="242"/>
      <c r="W225" s="242"/>
      <c r="X225" s="242"/>
      <c r="Y225" s="242"/>
      <c r="Z225" s="242"/>
      <c r="AA225" s="242"/>
      <c r="AB225" s="242"/>
      <c r="AC225" s="242"/>
      <c r="AD225" s="242"/>
      <c r="AE225" s="242"/>
      <c r="AF225" s="242"/>
      <c r="AG225" s="243"/>
    </row>
    <row r="226" spans="1:33" ht="360" customHeight="1" thickBot="1" x14ac:dyDescent="0.25">
      <c r="A226" s="224"/>
      <c r="B226" s="268" t="s">
        <v>153</v>
      </c>
      <c r="C226" s="269"/>
      <c r="D226" s="269"/>
      <c r="E226" s="269"/>
      <c r="F226" s="269"/>
      <c r="G226" s="269"/>
      <c r="H226" s="269"/>
      <c r="I226" s="269"/>
      <c r="J226" s="269"/>
      <c r="K226" s="269"/>
      <c r="L226" s="269"/>
      <c r="M226" s="269"/>
      <c r="N226" s="269"/>
      <c r="O226" s="269"/>
      <c r="P226" s="269"/>
      <c r="Q226" s="269"/>
      <c r="R226" s="269"/>
      <c r="S226" s="269"/>
      <c r="T226" s="269"/>
      <c r="U226" s="269"/>
      <c r="V226" s="269"/>
      <c r="W226" s="269"/>
      <c r="X226" s="269"/>
      <c r="Y226" s="269"/>
      <c r="Z226" s="269"/>
      <c r="AA226" s="269"/>
      <c r="AB226" s="269"/>
      <c r="AC226" s="269"/>
      <c r="AD226" s="269"/>
      <c r="AE226" s="269"/>
      <c r="AF226" s="269"/>
      <c r="AG226" s="270"/>
    </row>
    <row r="227" spans="1:33" ht="108.75" customHeight="1" thickBot="1" x14ac:dyDescent="0.25">
      <c r="A227" s="224"/>
      <c r="B227" s="271" t="s">
        <v>154</v>
      </c>
      <c r="C227" s="272"/>
      <c r="D227" s="272"/>
      <c r="E227" s="272"/>
      <c r="F227" s="272"/>
      <c r="G227" s="272"/>
      <c r="H227" s="272"/>
      <c r="I227" s="272"/>
      <c r="J227" s="272"/>
      <c r="K227" s="272"/>
      <c r="L227" s="272"/>
      <c r="M227" s="272"/>
      <c r="N227" s="272"/>
      <c r="O227" s="272"/>
      <c r="P227" s="272"/>
      <c r="Q227" s="272"/>
      <c r="R227" s="272"/>
      <c r="S227" s="272"/>
      <c r="T227" s="272"/>
      <c r="U227" s="272"/>
      <c r="V227" s="272"/>
      <c r="W227" s="272"/>
      <c r="X227" s="272"/>
      <c r="Y227" s="272"/>
      <c r="Z227" s="272"/>
      <c r="AA227" s="272"/>
      <c r="AB227" s="272"/>
      <c r="AC227" s="272"/>
      <c r="AD227" s="272"/>
      <c r="AE227" s="272"/>
      <c r="AF227" s="272"/>
      <c r="AG227" s="273"/>
    </row>
    <row r="228" spans="1:33" ht="72.75" customHeight="1" x14ac:dyDescent="0.2">
      <c r="A228" s="224">
        <v>11</v>
      </c>
      <c r="B228" s="238" t="s">
        <v>155</v>
      </c>
      <c r="C228" s="238"/>
      <c r="D228" s="238"/>
      <c r="E228" s="238"/>
      <c r="F228" s="238"/>
      <c r="G228" s="238"/>
      <c r="H228" s="238"/>
      <c r="I228" s="238"/>
      <c r="J228" s="238"/>
      <c r="K228" s="238"/>
      <c r="L228" s="238"/>
      <c r="M228" s="238"/>
      <c r="N228" s="238"/>
      <c r="O228" s="238"/>
      <c r="P228" s="238"/>
      <c r="Q228" s="238"/>
      <c r="R228" s="238"/>
      <c r="S228" s="238"/>
      <c r="T228" s="238"/>
      <c r="U228" s="238"/>
      <c r="V228" s="238"/>
      <c r="W228" s="238"/>
      <c r="X228" s="238"/>
      <c r="Y228" s="238"/>
      <c r="Z228" s="238"/>
      <c r="AA228" s="238"/>
      <c r="AB228" s="238"/>
      <c r="AC228" s="238"/>
      <c r="AD228" s="238"/>
      <c r="AE228" s="238"/>
      <c r="AF228" s="238"/>
      <c r="AG228" s="238"/>
    </row>
    <row r="229" spans="1:33" ht="33" customHeight="1" x14ac:dyDescent="0.2">
      <c r="A229" s="224">
        <v>12</v>
      </c>
      <c r="B229" s="238" t="s">
        <v>156</v>
      </c>
      <c r="C229" s="238"/>
      <c r="D229" s="238"/>
      <c r="E229" s="238"/>
      <c r="F229" s="238"/>
      <c r="G229" s="238"/>
      <c r="H229" s="238"/>
      <c r="I229" s="238"/>
      <c r="J229" s="238"/>
      <c r="K229" s="238"/>
      <c r="L229" s="238"/>
      <c r="M229" s="238"/>
      <c r="N229" s="238"/>
      <c r="O229" s="238"/>
      <c r="P229" s="238"/>
      <c r="Q229" s="238"/>
      <c r="R229" s="238"/>
      <c r="S229" s="238"/>
      <c r="T229" s="238"/>
      <c r="U229" s="238"/>
      <c r="V229" s="238"/>
      <c r="W229" s="238"/>
      <c r="X229" s="238"/>
      <c r="Y229" s="238"/>
      <c r="Z229" s="238"/>
      <c r="AA229" s="238"/>
      <c r="AB229" s="238"/>
      <c r="AC229" s="238"/>
      <c r="AD229" s="238"/>
      <c r="AE229" s="238"/>
      <c r="AF229" s="238"/>
      <c r="AG229" s="238"/>
    </row>
    <row r="230" spans="1:33" ht="42" customHeight="1" x14ac:dyDescent="0.2">
      <c r="A230" s="224">
        <v>13</v>
      </c>
      <c r="B230" s="238" t="s">
        <v>157</v>
      </c>
      <c r="C230" s="238"/>
      <c r="D230" s="238"/>
      <c r="E230" s="238"/>
      <c r="F230" s="238"/>
      <c r="G230" s="238"/>
      <c r="H230" s="238"/>
      <c r="I230" s="238"/>
      <c r="J230" s="238"/>
      <c r="K230" s="238"/>
      <c r="L230" s="238"/>
      <c r="M230" s="238"/>
      <c r="N230" s="238"/>
      <c r="O230" s="238"/>
      <c r="P230" s="238"/>
      <c r="Q230" s="238"/>
      <c r="R230" s="238"/>
      <c r="S230" s="238"/>
      <c r="T230" s="238"/>
      <c r="U230" s="238"/>
      <c r="V230" s="238"/>
      <c r="W230" s="238"/>
      <c r="X230" s="238"/>
      <c r="Y230" s="238"/>
      <c r="Z230" s="238"/>
      <c r="AA230" s="238"/>
      <c r="AB230" s="238"/>
      <c r="AC230" s="238"/>
      <c r="AD230" s="238"/>
      <c r="AE230" s="238"/>
      <c r="AF230" s="238"/>
      <c r="AG230" s="238"/>
    </row>
    <row r="231" spans="1:33" ht="36" customHeight="1" x14ac:dyDescent="0.2">
      <c r="A231" s="224">
        <v>14</v>
      </c>
      <c r="B231" s="238" t="s">
        <v>158</v>
      </c>
      <c r="C231" s="238"/>
      <c r="D231" s="238"/>
      <c r="E231" s="238"/>
      <c r="F231" s="238"/>
      <c r="G231" s="238"/>
      <c r="H231" s="238"/>
      <c r="I231" s="238"/>
      <c r="J231" s="238"/>
      <c r="K231" s="238"/>
      <c r="L231" s="238"/>
      <c r="M231" s="238"/>
      <c r="N231" s="238"/>
      <c r="O231" s="238"/>
      <c r="P231" s="238"/>
      <c r="Q231" s="238"/>
      <c r="R231" s="238"/>
      <c r="S231" s="238"/>
      <c r="T231" s="238"/>
      <c r="U231" s="238"/>
      <c r="V231" s="238"/>
      <c r="W231" s="238"/>
      <c r="X231" s="238"/>
      <c r="Y231" s="238"/>
      <c r="Z231" s="238"/>
      <c r="AA231" s="238"/>
      <c r="AB231" s="238"/>
      <c r="AC231" s="238"/>
      <c r="AD231" s="238"/>
      <c r="AE231" s="238"/>
      <c r="AF231" s="238"/>
      <c r="AG231" s="238"/>
    </row>
    <row r="232" spans="1:33" ht="21" customHeight="1" x14ac:dyDescent="0.2">
      <c r="A232" s="42"/>
      <c r="B232" s="40"/>
      <c r="C232" s="40"/>
      <c r="D232" s="40"/>
      <c r="E232" s="40"/>
      <c r="F232" s="40"/>
      <c r="G232" s="40"/>
      <c r="H232" s="40"/>
      <c r="I232" s="40"/>
      <c r="J232" s="40"/>
      <c r="K232" s="40"/>
      <c r="L232" s="40"/>
      <c r="M232" s="40"/>
      <c r="N232" s="40"/>
      <c r="O232" s="40"/>
    </row>
    <row r="233" spans="1:33" ht="18.75" x14ac:dyDescent="0.25">
      <c r="A233" s="42"/>
      <c r="B233" s="74"/>
      <c r="C233" s="74"/>
      <c r="D233" s="75"/>
      <c r="E233" s="76"/>
      <c r="F233" s="76"/>
      <c r="G233" s="76"/>
      <c r="H233" s="77"/>
      <c r="I233" s="77"/>
      <c r="J233" s="43"/>
      <c r="K233" s="43"/>
      <c r="L233" s="40"/>
      <c r="M233" s="40"/>
      <c r="N233" s="40"/>
      <c r="O233" s="40"/>
    </row>
    <row r="234" spans="1:33" ht="18.75" x14ac:dyDescent="0.3">
      <c r="A234" s="78"/>
      <c r="B234" s="74"/>
      <c r="C234" s="75"/>
      <c r="D234" s="79"/>
      <c r="E234" s="79"/>
      <c r="F234" s="79"/>
      <c r="G234" s="79"/>
      <c r="H234" s="79"/>
      <c r="I234" s="79"/>
      <c r="J234" s="80"/>
      <c r="K234" s="80"/>
      <c r="L234" s="81"/>
      <c r="M234" s="81"/>
      <c r="N234" s="81"/>
      <c r="O234" s="81"/>
    </row>
    <row r="235" spans="1:33" ht="18.75" x14ac:dyDescent="0.3">
      <c r="A235" s="78"/>
      <c r="B235" s="74"/>
      <c r="C235" s="82"/>
      <c r="D235" s="79"/>
      <c r="E235" s="79"/>
      <c r="F235" s="79"/>
      <c r="G235" s="79"/>
      <c r="H235" s="79"/>
      <c r="I235" s="79"/>
      <c r="J235" s="80"/>
      <c r="K235" s="80"/>
      <c r="L235" s="81"/>
      <c r="M235" s="81"/>
      <c r="N235" s="81"/>
      <c r="O235" s="81"/>
    </row>
    <row r="236" spans="1:33" ht="18.75" x14ac:dyDescent="0.3">
      <c r="A236" s="78"/>
      <c r="B236" s="74"/>
      <c r="C236" s="75"/>
      <c r="D236" s="79"/>
      <c r="E236" s="79"/>
      <c r="F236" s="79"/>
      <c r="G236" s="79"/>
      <c r="H236" s="79"/>
      <c r="I236" s="79"/>
      <c r="J236" s="80"/>
      <c r="K236" s="80"/>
      <c r="L236" s="81"/>
      <c r="M236" s="81"/>
      <c r="N236" s="81"/>
      <c r="O236" s="81"/>
    </row>
    <row r="237" spans="1:33" ht="18.75" x14ac:dyDescent="0.3">
      <c r="A237" s="78"/>
      <c r="B237" s="74"/>
      <c r="C237" s="82"/>
      <c r="D237" s="79"/>
      <c r="E237" s="79"/>
      <c r="F237" s="79"/>
      <c r="G237" s="79"/>
      <c r="H237" s="79"/>
      <c r="I237" s="79"/>
      <c r="J237" s="81"/>
      <c r="K237" s="81"/>
      <c r="L237" s="81"/>
      <c r="M237" s="81"/>
      <c r="N237" s="81"/>
      <c r="O237" s="81"/>
    </row>
    <row r="238" spans="1:33" ht="18.75" x14ac:dyDescent="0.3">
      <c r="A238" s="78"/>
      <c r="B238" s="74"/>
      <c r="C238" s="82"/>
      <c r="D238" s="79"/>
      <c r="E238" s="79"/>
      <c r="F238" s="79"/>
      <c r="G238" s="79"/>
      <c r="H238" s="79"/>
      <c r="I238" s="79"/>
      <c r="J238" s="81"/>
      <c r="K238" s="81"/>
      <c r="L238" s="81"/>
      <c r="M238" s="81"/>
      <c r="N238" s="81"/>
      <c r="O238" s="81"/>
    </row>
    <row r="239" spans="1:33" ht="18.75" x14ac:dyDescent="0.3">
      <c r="A239" s="78"/>
      <c r="B239" s="74"/>
      <c r="C239" s="82"/>
      <c r="D239" s="79"/>
      <c r="E239" s="79"/>
      <c r="F239" s="79"/>
      <c r="G239" s="79"/>
      <c r="H239" s="83"/>
      <c r="I239" s="83"/>
      <c r="J239" s="81"/>
      <c r="K239" s="81"/>
      <c r="L239" s="81"/>
      <c r="M239" s="81"/>
      <c r="N239" s="81"/>
      <c r="O239" s="81"/>
    </row>
    <row r="240" spans="1:33" ht="18.75" x14ac:dyDescent="0.3">
      <c r="A240" s="78"/>
      <c r="B240" s="232"/>
      <c r="C240" s="232"/>
      <c r="D240" s="232"/>
      <c r="E240" s="232"/>
      <c r="F240" s="232"/>
      <c r="G240" s="232"/>
      <c r="H240" s="81"/>
      <c r="I240" s="81"/>
      <c r="J240" s="81"/>
      <c r="K240" s="81"/>
      <c r="L240" s="81"/>
      <c r="M240" s="81"/>
      <c r="N240" s="81"/>
      <c r="O240" s="81"/>
    </row>
    <row r="241" spans="1:15" x14ac:dyDescent="0.2">
      <c r="A241" s="42"/>
      <c r="B241" s="40"/>
      <c r="C241" s="40"/>
      <c r="D241" s="40"/>
      <c r="E241" s="40"/>
      <c r="F241" s="40"/>
      <c r="G241" s="40"/>
      <c r="H241" s="40"/>
      <c r="I241" s="40"/>
      <c r="J241" s="40"/>
      <c r="K241" s="40"/>
      <c r="L241" s="40"/>
      <c r="M241" s="40"/>
      <c r="N241" s="40"/>
      <c r="O241" s="40"/>
    </row>
    <row r="242" spans="1:15" x14ac:dyDescent="0.25">
      <c r="B242" s="40"/>
      <c r="C242" s="40"/>
      <c r="D242" s="40"/>
      <c r="E242" s="40"/>
      <c r="F242" s="40"/>
      <c r="G242" s="40"/>
      <c r="H242" s="40"/>
      <c r="I242" s="40"/>
      <c r="J242" s="40"/>
      <c r="K242" s="40"/>
      <c r="L242" s="40"/>
      <c r="M242" s="40"/>
      <c r="N242" s="40"/>
      <c r="O242" s="40"/>
    </row>
    <row r="243" spans="1:15" x14ac:dyDescent="0.25">
      <c r="B243" s="40"/>
      <c r="C243" s="40"/>
      <c r="D243" s="40"/>
      <c r="E243" s="40"/>
      <c r="F243" s="40"/>
      <c r="G243" s="40"/>
      <c r="H243" s="40"/>
      <c r="I243" s="40"/>
      <c r="J243" s="40"/>
      <c r="K243" s="40"/>
      <c r="L243" s="40"/>
      <c r="M243" s="40"/>
      <c r="N243" s="40"/>
      <c r="O243" s="40"/>
    </row>
    <row r="244" spans="1:15" x14ac:dyDescent="0.25">
      <c r="B244" s="40"/>
      <c r="C244" s="40"/>
      <c r="D244" s="40"/>
      <c r="E244" s="40"/>
      <c r="F244" s="40"/>
      <c r="G244" s="40"/>
      <c r="H244" s="48"/>
      <c r="I244" s="49"/>
      <c r="J244" s="50"/>
      <c r="K244" s="40"/>
      <c r="L244" s="40"/>
      <c r="M244" s="40"/>
      <c r="N244" s="51"/>
      <c r="O244" s="40"/>
    </row>
    <row r="245" spans="1:15" x14ac:dyDescent="0.25">
      <c r="A245" s="42"/>
      <c r="B245" s="64"/>
      <c r="H245" s="48"/>
      <c r="I245" s="49"/>
      <c r="J245" s="50"/>
      <c r="K245" s="40"/>
      <c r="L245" s="40"/>
      <c r="M245" s="40"/>
      <c r="N245" s="51"/>
      <c r="O245" s="40"/>
    </row>
    <row r="246" spans="1:15" x14ac:dyDescent="0.25">
      <c r="B246" s="64"/>
      <c r="H246" s="48"/>
      <c r="I246" s="49"/>
      <c r="J246" s="50"/>
      <c r="K246" s="40"/>
      <c r="L246" s="40"/>
      <c r="M246" s="40"/>
      <c r="N246" s="51"/>
      <c r="O246" s="40"/>
    </row>
  </sheetData>
  <autoFilter ref="B17:AG205"/>
  <mergeCells count="64">
    <mergeCell ref="A9:AG9"/>
    <mergeCell ref="A15:A16"/>
    <mergeCell ref="B15:B16"/>
    <mergeCell ref="C15:C16"/>
    <mergeCell ref="D15:D16"/>
    <mergeCell ref="E15:E16"/>
    <mergeCell ref="F15:F16"/>
    <mergeCell ref="G15:G16"/>
    <mergeCell ref="H15:H16"/>
    <mergeCell ref="I15:I16"/>
    <mergeCell ref="Z13:AG13"/>
    <mergeCell ref="U15:U16"/>
    <mergeCell ref="J15:J16"/>
    <mergeCell ref="K15:K16"/>
    <mergeCell ref="L15:L16"/>
    <mergeCell ref="M15:M16"/>
    <mergeCell ref="N15:N16"/>
    <mergeCell ref="O15:O16"/>
    <mergeCell ref="P15:P16"/>
    <mergeCell ref="B226:AG226"/>
    <mergeCell ref="B227:AG227"/>
    <mergeCell ref="AG119:AG122"/>
    <mergeCell ref="AG125:AG126"/>
    <mergeCell ref="C224:AG224"/>
    <mergeCell ref="AA15:AC15"/>
    <mergeCell ref="Q15:Q16"/>
    <mergeCell ref="R15:R16"/>
    <mergeCell ref="S15:S16"/>
    <mergeCell ref="T15:T16"/>
    <mergeCell ref="V15:V16"/>
    <mergeCell ref="Y15:Y16"/>
    <mergeCell ref="Z15:Z16"/>
    <mergeCell ref="A8:AG8"/>
    <mergeCell ref="A10:AG10"/>
    <mergeCell ref="AG188:AG195"/>
    <mergeCell ref="AG179:AG185"/>
    <mergeCell ref="AG167:AG176"/>
    <mergeCell ref="AG67:AG68"/>
    <mergeCell ref="AG73:AG78"/>
    <mergeCell ref="AG84:AG88"/>
    <mergeCell ref="AG160:AG162"/>
    <mergeCell ref="AG147:AG150"/>
    <mergeCell ref="AD15:AF15"/>
    <mergeCell ref="AG15:AG16"/>
    <mergeCell ref="W15:W16"/>
    <mergeCell ref="X15:X16"/>
    <mergeCell ref="AG43:AG46"/>
    <mergeCell ref="AG49:AG50"/>
    <mergeCell ref="B240:G240"/>
    <mergeCell ref="B214:AG214"/>
    <mergeCell ref="B215:AG215"/>
    <mergeCell ref="B216:AG216"/>
    <mergeCell ref="B217:AG217"/>
    <mergeCell ref="B218:AG218"/>
    <mergeCell ref="B219:AG219"/>
    <mergeCell ref="B220:AG220"/>
    <mergeCell ref="B228:AG228"/>
    <mergeCell ref="B229:AG229"/>
    <mergeCell ref="B221:AG221"/>
    <mergeCell ref="B222:AG222"/>
    <mergeCell ref="B230:AG230"/>
    <mergeCell ref="C225:AG225"/>
    <mergeCell ref="B231:AG231"/>
    <mergeCell ref="B223:AG223"/>
  </mergeCells>
  <pageMargins left="0.31496062992125984" right="0.31496062992125984" top="0.74803149606299213" bottom="0.74803149606299213" header="0.31496062992125984" footer="0.31496062992125984"/>
  <pageSetup paperSize="9" scale="44" fitToHeight="0" orientation="landscape" r:id="rId1"/>
  <headerFooter>
    <oddFooter>Страница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 </vt:lpstr>
      <vt:lpstr>'Расчет '!Область_печати</vt:lpstr>
    </vt:vector>
  </TitlesOfParts>
  <Company>corppn.ru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Храмеева Анастасия Александровна</dc:creator>
  <cp:lastModifiedBy>Терелецкая Ольга Андреевна</cp:lastModifiedBy>
  <cp:lastPrinted>2025-02-10T07:35:11Z</cp:lastPrinted>
  <dcterms:created xsi:type="dcterms:W3CDTF">2025-01-28T13:46:22Z</dcterms:created>
  <dcterms:modified xsi:type="dcterms:W3CDTF">2025-02-19T12:47:27Z</dcterms:modified>
</cp:coreProperties>
</file>