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5" yWindow="8070" windowWidth="19320" windowHeight="4395" tabRatio="844" activeTab="1"/>
  </bookViews>
  <sheets>
    <sheet name="ВОР 1" sheetId="40" r:id="rId1"/>
    <sheet name="ВОР 4" sheetId="42" r:id="rId2"/>
  </sheets>
  <definedNames>
    <definedName name="_xlnm._FilterDatabase" localSheetId="0" hidden="1">'ВОР 1'!$A$9:$N$59</definedName>
    <definedName name="_xlnm._FilterDatabase" localSheetId="1" hidden="1">'ВОР 4'!$A$8:$N$60</definedName>
    <definedName name="_xlnm.Print_Area" localSheetId="0">'ВОР 1'!$A$1:$N$60</definedName>
  </definedNames>
  <calcPr calcId="162913" fullPrecision="0"/>
</workbook>
</file>

<file path=xl/calcChain.xml><?xml version="1.0" encoding="utf-8"?>
<calcChain xmlns="http://schemas.openxmlformats.org/spreadsheetml/2006/main">
  <c r="C59" i="42" l="1"/>
  <c r="F9" i="42" l="1"/>
  <c r="F16" i="42"/>
  <c r="F39" i="42"/>
  <c r="F9" i="40"/>
  <c r="J52" i="40"/>
  <c r="J53" i="40"/>
  <c r="J54" i="40"/>
  <c r="J55" i="40"/>
  <c r="J56" i="40"/>
  <c r="J57" i="40"/>
  <c r="J54" i="42"/>
  <c r="J55" i="42"/>
  <c r="J56" i="42"/>
  <c r="J57" i="42"/>
  <c r="J42" i="42"/>
  <c r="J43" i="42"/>
  <c r="J44" i="42"/>
  <c r="J45" i="42"/>
  <c r="J46" i="42"/>
  <c r="J47" i="42"/>
  <c r="J48" i="42"/>
  <c r="J49" i="42"/>
  <c r="J50" i="42"/>
  <c r="J29" i="42"/>
  <c r="J30" i="42"/>
  <c r="J32" i="42"/>
  <c r="J34" i="42"/>
  <c r="J19" i="42"/>
  <c r="J21" i="42"/>
  <c r="J22" i="42"/>
  <c r="J23" i="42"/>
  <c r="F55" i="42" l="1"/>
  <c r="J58" i="42"/>
  <c r="K58" i="42"/>
  <c r="L58" i="42"/>
  <c r="K57" i="42"/>
  <c r="L57" i="42"/>
  <c r="L56" i="42"/>
  <c r="K56" i="42"/>
  <c r="I13" i="42"/>
  <c r="J13" i="42" s="1"/>
  <c r="K13" i="42"/>
  <c r="I13" i="40"/>
  <c r="J13" i="40" s="1"/>
  <c r="K13" i="40"/>
  <c r="F44" i="42"/>
  <c r="C34" i="42"/>
  <c r="C48" i="42" s="1"/>
  <c r="C32" i="42"/>
  <c r="C47" i="42" s="1"/>
  <c r="C21" i="42"/>
  <c r="C43" i="42" s="1"/>
  <c r="C18" i="42"/>
  <c r="C41" i="42" s="1"/>
  <c r="K38" i="42"/>
  <c r="I38" i="42"/>
  <c r="J38" i="42" s="1"/>
  <c r="K34" i="42"/>
  <c r="L34" i="42"/>
  <c r="K25" i="42"/>
  <c r="I25" i="42"/>
  <c r="K22" i="42"/>
  <c r="L22" i="42"/>
  <c r="L25" i="42" l="1"/>
  <c r="M25" i="42" s="1"/>
  <c r="J25" i="42"/>
  <c r="M34" i="42"/>
  <c r="M58" i="42"/>
  <c r="L13" i="40"/>
  <c r="M13" i="40" s="1"/>
  <c r="M22" i="42"/>
  <c r="C54" i="42"/>
  <c r="M57" i="42"/>
  <c r="M56" i="42"/>
  <c r="L13" i="42"/>
  <c r="M13" i="42" s="1"/>
  <c r="L38" i="42"/>
  <c r="M38" i="42" s="1"/>
  <c r="F43" i="40"/>
  <c r="F38" i="40"/>
  <c r="F16" i="40"/>
  <c r="L59" i="42"/>
  <c r="K59" i="42"/>
  <c r="J59" i="42"/>
  <c r="K55" i="42"/>
  <c r="L55" i="42"/>
  <c r="L54" i="42"/>
  <c r="K54" i="42"/>
  <c r="L53" i="42"/>
  <c r="K53" i="42"/>
  <c r="J53" i="42"/>
  <c r="L52" i="42"/>
  <c r="K52" i="42"/>
  <c r="J52" i="42"/>
  <c r="L50" i="42"/>
  <c r="K50" i="42"/>
  <c r="L49" i="42"/>
  <c r="K49" i="42"/>
  <c r="L48" i="42"/>
  <c r="K48" i="42"/>
  <c r="L47" i="42"/>
  <c r="K47" i="42"/>
  <c r="C52" i="42"/>
  <c r="L46" i="42"/>
  <c r="K46" i="42"/>
  <c r="L45" i="42"/>
  <c r="K45" i="42"/>
  <c r="L44" i="42"/>
  <c r="K44" i="42"/>
  <c r="L43" i="42"/>
  <c r="K43" i="42"/>
  <c r="L42" i="42"/>
  <c r="K42" i="42"/>
  <c r="L41" i="42"/>
  <c r="K41" i="42"/>
  <c r="J41" i="42"/>
  <c r="C53" i="42"/>
  <c r="K37" i="42"/>
  <c r="I37" i="42"/>
  <c r="K36" i="42"/>
  <c r="I36" i="42"/>
  <c r="K35" i="42"/>
  <c r="I35" i="42"/>
  <c r="J35" i="42" s="1"/>
  <c r="K33" i="42"/>
  <c r="I33" i="42"/>
  <c r="L32" i="42"/>
  <c r="K32" i="42"/>
  <c r="K31" i="42"/>
  <c r="I31" i="42"/>
  <c r="L30" i="42"/>
  <c r="K30" i="42"/>
  <c r="L29" i="42"/>
  <c r="K29" i="42"/>
  <c r="K28" i="42"/>
  <c r="I28" i="42"/>
  <c r="K27" i="42"/>
  <c r="I27" i="42"/>
  <c r="K26" i="42"/>
  <c r="I26" i="42"/>
  <c r="J26" i="42" s="1"/>
  <c r="K24" i="42"/>
  <c r="I24" i="42"/>
  <c r="J24" i="42" s="1"/>
  <c r="L23" i="42"/>
  <c r="K23" i="42"/>
  <c r="L21" i="42"/>
  <c r="K21" i="42"/>
  <c r="K20" i="42"/>
  <c r="I20" i="42"/>
  <c r="L19" i="42"/>
  <c r="K19" i="42"/>
  <c r="K18" i="42"/>
  <c r="I18" i="42"/>
  <c r="L18" i="42" s="1"/>
  <c r="K15" i="42"/>
  <c r="I15" i="42"/>
  <c r="J15" i="42" s="1"/>
  <c r="K14" i="42"/>
  <c r="I14" i="42"/>
  <c r="J14" i="42" s="1"/>
  <c r="K12" i="42"/>
  <c r="I12" i="42"/>
  <c r="J12" i="42" s="1"/>
  <c r="K11" i="42"/>
  <c r="I11" i="42"/>
  <c r="L11" i="42" s="1"/>
  <c r="L27" i="42" l="1"/>
  <c r="J27" i="42"/>
  <c r="L28" i="42"/>
  <c r="J28" i="42"/>
  <c r="L20" i="42"/>
  <c r="M20" i="42" s="1"/>
  <c r="J20" i="42"/>
  <c r="L37" i="42"/>
  <c r="M37" i="42" s="1"/>
  <c r="J37" i="42"/>
  <c r="L31" i="42"/>
  <c r="M31" i="42" s="1"/>
  <c r="J31" i="42"/>
  <c r="L36" i="42"/>
  <c r="M36" i="42" s="1"/>
  <c r="J36" i="42"/>
  <c r="L33" i="42"/>
  <c r="M33" i="42" s="1"/>
  <c r="J33" i="42"/>
  <c r="K40" i="42"/>
  <c r="K39" i="42" s="1"/>
  <c r="L40" i="42"/>
  <c r="M52" i="42"/>
  <c r="K51" i="42"/>
  <c r="K17" i="42"/>
  <c r="K16" i="42" s="1"/>
  <c r="L51" i="42"/>
  <c r="M28" i="42"/>
  <c r="M53" i="42"/>
  <c r="L14" i="42"/>
  <c r="M14" i="42" s="1"/>
  <c r="M41" i="42"/>
  <c r="M32" i="42"/>
  <c r="M42" i="42"/>
  <c r="L35" i="42"/>
  <c r="M35" i="42" s="1"/>
  <c r="M30" i="42"/>
  <c r="M23" i="42"/>
  <c r="M43" i="42"/>
  <c r="M48" i="42"/>
  <c r="L12" i="42"/>
  <c r="M12" i="42" s="1"/>
  <c r="M29" i="42"/>
  <c r="L26" i="42"/>
  <c r="M26" i="42" s="1"/>
  <c r="M21" i="42"/>
  <c r="M19" i="42"/>
  <c r="M59" i="42"/>
  <c r="M54" i="42"/>
  <c r="M44" i="42"/>
  <c r="M47" i="42"/>
  <c r="M50" i="42"/>
  <c r="M49" i="42"/>
  <c r="M45" i="42"/>
  <c r="M46" i="42"/>
  <c r="M27" i="42"/>
  <c r="K10" i="42"/>
  <c r="K9" i="42" s="1"/>
  <c r="M18" i="42"/>
  <c r="M11" i="42"/>
  <c r="M55" i="42"/>
  <c r="J18" i="42"/>
  <c r="J11" i="42"/>
  <c r="L15" i="42"/>
  <c r="M15" i="42" s="1"/>
  <c r="L24" i="42"/>
  <c r="M24" i="42" s="1"/>
  <c r="M51" i="42" l="1"/>
  <c r="L17" i="42"/>
  <c r="M17" i="42" s="1"/>
  <c r="M40" i="42"/>
  <c r="L39" i="42"/>
  <c r="M39" i="42" s="1"/>
  <c r="K8" i="42"/>
  <c r="K60" i="42" s="1"/>
  <c r="H60" i="42" s="1"/>
  <c r="L10" i="42"/>
  <c r="L16" i="42" l="1"/>
  <c r="M16" i="42" s="1"/>
  <c r="L9" i="42"/>
  <c r="M10" i="42"/>
  <c r="M9" i="42" l="1"/>
  <c r="L8" i="42"/>
  <c r="M8" i="42" l="1"/>
  <c r="L60" i="42"/>
  <c r="M60" i="42" l="1"/>
  <c r="I60" i="42"/>
  <c r="J60" i="42" s="1"/>
  <c r="L58" i="40" l="1"/>
  <c r="K58" i="40"/>
  <c r="J58" i="40"/>
  <c r="K54" i="40"/>
  <c r="L54" i="40"/>
  <c r="F57" i="40"/>
  <c r="K56" i="40"/>
  <c r="L56" i="40"/>
  <c r="J25" i="40"/>
  <c r="K25" i="40"/>
  <c r="L25" i="40"/>
  <c r="K26" i="40"/>
  <c r="I26" i="40"/>
  <c r="L26" i="40" s="1"/>
  <c r="M26" i="40" s="1"/>
  <c r="K18" i="40"/>
  <c r="L18" i="40"/>
  <c r="L49" i="40"/>
  <c r="K49" i="40"/>
  <c r="J49" i="40"/>
  <c r="L48" i="40"/>
  <c r="K48" i="40"/>
  <c r="J48" i="40"/>
  <c r="L47" i="40"/>
  <c r="K47" i="40"/>
  <c r="J47" i="40"/>
  <c r="L46" i="40"/>
  <c r="K46" i="40"/>
  <c r="J46" i="40"/>
  <c r="C47" i="40"/>
  <c r="C46" i="40"/>
  <c r="C51" i="40" s="1"/>
  <c r="J44" i="40"/>
  <c r="K44" i="40"/>
  <c r="L44" i="40"/>
  <c r="C42" i="40"/>
  <c r="C55" i="40" s="1"/>
  <c r="C40" i="40"/>
  <c r="C52" i="40" s="1"/>
  <c r="I15" i="40"/>
  <c r="K37" i="40"/>
  <c r="I37" i="40"/>
  <c r="L37" i="40" s="1"/>
  <c r="K36" i="40"/>
  <c r="I36" i="40"/>
  <c r="L36" i="40" s="1"/>
  <c r="K35" i="40"/>
  <c r="I35" i="40"/>
  <c r="L35" i="40" s="1"/>
  <c r="L30" i="40"/>
  <c r="J30" i="40"/>
  <c r="K30" i="40"/>
  <c r="J31" i="40"/>
  <c r="K31" i="40"/>
  <c r="L31" i="40"/>
  <c r="I32" i="40"/>
  <c r="J32" i="40" s="1"/>
  <c r="K32" i="40"/>
  <c r="J33" i="40"/>
  <c r="K33" i="40"/>
  <c r="L33" i="40"/>
  <c r="I34" i="40"/>
  <c r="L34" i="40" s="1"/>
  <c r="K34" i="40"/>
  <c r="K20" i="40"/>
  <c r="I20" i="40"/>
  <c r="L20" i="40" s="1"/>
  <c r="M56" i="40" l="1"/>
  <c r="M35" i="40"/>
  <c r="M54" i="40"/>
  <c r="M25" i="40"/>
  <c r="M58" i="40"/>
  <c r="M47" i="40"/>
  <c r="M18" i="40"/>
  <c r="J26" i="40"/>
  <c r="M44" i="40"/>
  <c r="J18" i="40"/>
  <c r="M46" i="40"/>
  <c r="M48" i="40"/>
  <c r="M49" i="40"/>
  <c r="M20" i="40"/>
  <c r="M36" i="40"/>
  <c r="M37" i="40"/>
  <c r="J37" i="40"/>
  <c r="J36" i="40"/>
  <c r="J35" i="40"/>
  <c r="M34" i="40"/>
  <c r="J34" i="40"/>
  <c r="M33" i="40"/>
  <c r="L32" i="40"/>
  <c r="M32" i="40" s="1"/>
  <c r="M31" i="40"/>
  <c r="M30" i="40"/>
  <c r="J20" i="40"/>
  <c r="K21" i="40" l="1"/>
  <c r="K22" i="40"/>
  <c r="K23" i="40"/>
  <c r="K24" i="40"/>
  <c r="K27" i="40"/>
  <c r="K28" i="40"/>
  <c r="K29" i="40"/>
  <c r="K19" i="40"/>
  <c r="K12" i="40"/>
  <c r="J15" i="40"/>
  <c r="K15" i="40"/>
  <c r="L15" i="40"/>
  <c r="J41" i="40"/>
  <c r="J42" i="40"/>
  <c r="K42" i="40"/>
  <c r="L42" i="40"/>
  <c r="J43" i="40"/>
  <c r="K43" i="40"/>
  <c r="L43" i="40"/>
  <c r="J45" i="40"/>
  <c r="K45" i="40"/>
  <c r="L45" i="40"/>
  <c r="J40" i="40"/>
  <c r="K52" i="40"/>
  <c r="L52" i="40"/>
  <c r="K53" i="40"/>
  <c r="L53" i="40"/>
  <c r="K55" i="40"/>
  <c r="L55" i="40"/>
  <c r="L51" i="40"/>
  <c r="K51" i="40"/>
  <c r="J51" i="40"/>
  <c r="M15" i="40" l="1"/>
  <c r="M52" i="40"/>
  <c r="K17" i="40"/>
  <c r="K16" i="40" s="1"/>
  <c r="M42" i="40"/>
  <c r="M53" i="40"/>
  <c r="M43" i="40"/>
  <c r="M45" i="40"/>
  <c r="M55" i="40"/>
  <c r="M51" i="40"/>
  <c r="I14" i="40"/>
  <c r="I12" i="40"/>
  <c r="I11" i="40"/>
  <c r="I21" i="40"/>
  <c r="I23" i="40"/>
  <c r="I27" i="40"/>
  <c r="I28" i="40"/>
  <c r="I29" i="40"/>
  <c r="I19" i="40"/>
  <c r="J11" i="40" l="1"/>
  <c r="J12" i="40"/>
  <c r="L12" i="40"/>
  <c r="M12" i="40" s="1"/>
  <c r="J14" i="40"/>
  <c r="L19" i="40"/>
  <c r="J19" i="40"/>
  <c r="L29" i="40"/>
  <c r="M29" i="40" s="1"/>
  <c r="J29" i="40"/>
  <c r="J27" i="40"/>
  <c r="L27" i="40"/>
  <c r="M27" i="40" s="1"/>
  <c r="J28" i="40"/>
  <c r="L28" i="40"/>
  <c r="M28" i="40" s="1"/>
  <c r="L23" i="40"/>
  <c r="M23" i="40" s="1"/>
  <c r="J23" i="40"/>
  <c r="J21" i="40"/>
  <c r="L21" i="40"/>
  <c r="M21" i="40" s="1"/>
  <c r="J24" i="40"/>
  <c r="L24" i="40"/>
  <c r="M24" i="40" s="1"/>
  <c r="L22" i="40"/>
  <c r="M22" i="40" s="1"/>
  <c r="J22" i="40"/>
  <c r="K14" i="40"/>
  <c r="K11" i="40"/>
  <c r="K10" i="40" s="1"/>
  <c r="K9" i="40" s="1"/>
  <c r="L14" i="40" l="1"/>
  <c r="M14" i="40" s="1"/>
  <c r="L11" i="40"/>
  <c r="M19" i="40"/>
  <c r="L17" i="40"/>
  <c r="M17" i="40" l="1"/>
  <c r="L16" i="40"/>
  <c r="M16" i="40" s="1"/>
  <c r="M11" i="40"/>
  <c r="L10" i="40"/>
  <c r="L9" i="40" s="1"/>
  <c r="M9" i="40" l="1"/>
  <c r="M10" i="40"/>
  <c r="K57" i="40" l="1"/>
  <c r="K50" i="40" s="1"/>
  <c r="L57" i="40"/>
  <c r="L50" i="40" s="1"/>
  <c r="M57" i="40" l="1"/>
  <c r="M50" i="40"/>
  <c r="L40" i="40" l="1"/>
  <c r="K40" i="40"/>
  <c r="K41" i="40" l="1"/>
  <c r="K39" i="40" s="1"/>
  <c r="K38" i="40" s="1"/>
  <c r="K8" i="40" s="1"/>
  <c r="K59" i="40" s="1"/>
  <c r="L41" i="40"/>
  <c r="M40" i="40"/>
  <c r="L39" i="40" l="1"/>
  <c r="M41" i="40"/>
  <c r="M39" i="40" l="1"/>
  <c r="L38" i="40"/>
  <c r="M38" i="40" l="1"/>
  <c r="L8" i="40"/>
  <c r="H59" i="40"/>
  <c r="M8" i="40" l="1"/>
  <c r="L59" i="40"/>
  <c r="M59" i="40" s="1"/>
  <c r="I59" i="40" l="1"/>
  <c r="J59" i="40" s="1"/>
</calcChain>
</file>

<file path=xl/sharedStrings.xml><?xml version="1.0" encoding="utf-8"?>
<sst xmlns="http://schemas.openxmlformats.org/spreadsheetml/2006/main" count="410" uniqueCount="134">
  <si>
    <t>Ед. изм.</t>
  </si>
  <si>
    <t>№ п/п</t>
  </si>
  <si>
    <t>Количество</t>
  </si>
  <si>
    <t>Примечание</t>
  </si>
  <si>
    <t>ВСЕГО затрат на выполнение полного комплекса работ:</t>
  </si>
  <si>
    <t>Код</t>
  </si>
  <si>
    <t>B 06.01.01</t>
  </si>
  <si>
    <t>Цена за единицу, руб. 
(в т.ч. НДС 20%)</t>
  </si>
  <si>
    <t>1.1</t>
  </si>
  <si>
    <t>м2</t>
  </si>
  <si>
    <t>2.1</t>
  </si>
  <si>
    <t>Наименование помещения</t>
  </si>
  <si>
    <t>Наименование работ</t>
  </si>
  <si>
    <t>Норма расхода</t>
  </si>
  <si>
    <t>Общая стоимость, руб. 
(в т.ч. НДС 20%)</t>
  </si>
  <si>
    <t>СМР</t>
  </si>
  <si>
    <t>Материалы</t>
  </si>
  <si>
    <t>Итого</t>
  </si>
  <si>
    <t>I</t>
  </si>
  <si>
    <t>1</t>
  </si>
  <si>
    <t>1-й этаж</t>
  </si>
  <si>
    <t>м пог.</t>
  </si>
  <si>
    <t>Зашивка 1 сл. ГВЛ по металлич. каркасу из профиля оцинкованного (устройство коробов-ниш для почтовых ящиков)</t>
  </si>
  <si>
    <t>КОМПЛЕКС РАБОТ ПО ОТДЕЛКЕ ПОТОЛКОВ</t>
  </si>
  <si>
    <t>шт.</t>
  </si>
  <si>
    <t>ПРОЧИЕ РАБОТЫ</t>
  </si>
  <si>
    <t xml:space="preserve">тип 1.2 </t>
  </si>
  <si>
    <t>Устройство подшивного потолка из ГВЛВ по металлич. каркасу из профиля оцинкованного</t>
  </si>
  <si>
    <t>м.пог.</t>
  </si>
  <si>
    <t>2</t>
  </si>
  <si>
    <t>2.1.1</t>
  </si>
  <si>
    <t>Устройство грязесборных решеток со вставками из рифленой резины</t>
  </si>
  <si>
    <t xml:space="preserve">Изготовление и монтаж решетки радиатора отпления </t>
  </si>
  <si>
    <t>Лифтовый холл, пом.1.1.1
(чистовая отделка по дизайн-проекту)</t>
  </si>
  <si>
    <t xml:space="preserve">м2 </t>
  </si>
  <si>
    <t>Изготовление и монтаж пристенных поручней для крепления колясок из матовой нержавеющей стали на высоте 1000 мм от отметки пола. Диаметр горизонтального элемента - 50 мм.</t>
  </si>
  <si>
    <t>1.1.1</t>
  </si>
  <si>
    <t>1.1.2</t>
  </si>
  <si>
    <t>1.1.3</t>
  </si>
  <si>
    <t>1.1.4</t>
  </si>
  <si>
    <t>1.1.5</t>
  </si>
  <si>
    <t>2.1.2</t>
  </si>
  <si>
    <t>2.1.3</t>
  </si>
  <si>
    <t>2.1.4</t>
  </si>
  <si>
    <t>2.1.5</t>
  </si>
  <si>
    <t>2.1.6</t>
  </si>
  <si>
    <t>2.1.7</t>
  </si>
  <si>
    <t>2.1.8</t>
  </si>
  <si>
    <t>2.1.9</t>
  </si>
  <si>
    <t>2.1.10</t>
  </si>
  <si>
    <t>2.1.11</t>
  </si>
  <si>
    <t>2.1.12</t>
  </si>
  <si>
    <t>2.1.13</t>
  </si>
  <si>
    <t>2.1.14</t>
  </si>
  <si>
    <t>3</t>
  </si>
  <si>
    <t>3.1</t>
  </si>
  <si>
    <t>3.1.1</t>
  </si>
  <si>
    <t>3.1.2</t>
  </si>
  <si>
    <t>3.1.3</t>
  </si>
  <si>
    <t>3.1.4</t>
  </si>
  <si>
    <t>3.1.5</t>
  </si>
  <si>
    <t>3.1.6</t>
  </si>
  <si>
    <t>3.1.7</t>
  </si>
  <si>
    <t>3.1.8</t>
  </si>
  <si>
    <t>4</t>
  </si>
  <si>
    <t>4.1</t>
  </si>
  <si>
    <t>4.2</t>
  </si>
  <si>
    <t>4.3</t>
  </si>
  <si>
    <t>4.4</t>
  </si>
  <si>
    <t>4.5</t>
  </si>
  <si>
    <t>4.6</t>
  </si>
  <si>
    <t>4.7</t>
  </si>
  <si>
    <t>4.8</t>
  </si>
  <si>
    <t>2.1.15</t>
  </si>
  <si>
    <t>2.1.16</t>
  </si>
  <si>
    <t>3.1.9</t>
  </si>
  <si>
    <t>3.1.10</t>
  </si>
  <si>
    <t>м2 прод. S</t>
  </si>
  <si>
    <t>КОРПУС 8, СЕКЦИЯ 1</t>
  </si>
  <si>
    <t xml:space="preserve">Облицовка керамогранитом Estima Luna LN100 серый светлый неполированный 600х600х10 мм </t>
  </si>
  <si>
    <t xml:space="preserve">Облицовка керамогранитом Estima Luna LN100 серый светлый неполированный 300х600х10 мм </t>
  </si>
  <si>
    <t>тип 1.3.2</t>
  </si>
  <si>
    <t>тип 1.1</t>
  </si>
  <si>
    <t>тип 1.6</t>
  </si>
  <si>
    <t>тип 1.3 (1.3.1)</t>
  </si>
  <si>
    <t xml:space="preserve">тип 1.6, в т.ч. откосы </t>
  </si>
  <si>
    <t>КОМПЛЕКС РАБОТ ПО УСТРОЙСТВУ СТЕН</t>
  </si>
  <si>
    <t xml:space="preserve">Облицовка декоративным камнем Redstoun Пайер PR-79 </t>
  </si>
  <si>
    <t xml:space="preserve">Облицовка керамогранитом Грани Таганая Ajanta дуб GRS11-16S 1200х600х10 мм </t>
  </si>
  <si>
    <t>тип 1.4</t>
  </si>
  <si>
    <t>тип 1.5</t>
  </si>
  <si>
    <t>Тамбур, пом.1.1.6
(чистовая отделка по дизайн-проекту)</t>
  </si>
  <si>
    <t>Коридор, пом.1.1.3
(чистовая отделка по дизайн-проекту)</t>
  </si>
  <si>
    <t>Колясочная пом.1.1.4 
(чистовая отделка по дизайн-проекту)</t>
  </si>
  <si>
    <t xml:space="preserve">КОМПЛЕКС РАБОТ ПО ОТДЕЛКЕ ПОЛА </t>
  </si>
  <si>
    <t>тип 2.1</t>
  </si>
  <si>
    <t xml:space="preserve">тип 2.1, в т.ч. пол в кабине лифта </t>
  </si>
  <si>
    <t>2.1.17</t>
  </si>
  <si>
    <t xml:space="preserve">Улучшенная окраска влагостойкой воднодисперсионной краской за 2 раза с полной подготовкой поверхности белой NCS S 1000-N белая c матовым покрытием </t>
  </si>
  <si>
    <t xml:space="preserve">Устройство подвесного потолка на видимой подсистеме  по типу Armstrong PRELUDE 600х600 мм (или аналог), заполнение потолочными плитами Armstrong OASIS board 600х600х12 мм, RAL 9003/9010, белый </t>
  </si>
  <si>
    <t>тип 3.1</t>
  </si>
  <si>
    <t>тип 3.2</t>
  </si>
  <si>
    <t>Устройство подвесного реечного потолка система Албес (или аналог), кубообразная рейка 50х70 мм с шагом 50мм, система А95S RAL 9003/9010</t>
  </si>
  <si>
    <t>тип 3.3</t>
  </si>
  <si>
    <t xml:space="preserve">Изготовление, поставка и монтаж настенных часов KARLSSON Little Big Time, цвет черный </t>
  </si>
  <si>
    <t>Зашивка 1 сл. ГВЛ по металлич. каркасу из профиля оцинкованного (устройство коробов-ниш настенного радиатора)</t>
  </si>
  <si>
    <t>Зашивка 1 сл. ГВЛ по металлич. каркасу из профиля оцинкованного (устройство обстройки в зоне МГН)</t>
  </si>
  <si>
    <t>2.1.18</t>
  </si>
  <si>
    <t>2.1.19</t>
  </si>
  <si>
    <t>2.1.20</t>
  </si>
  <si>
    <t>Изготовление и монтаж зеркал 1500х3630 мм (h) с логотипом</t>
  </si>
  <si>
    <t xml:space="preserve">Изготовление и монтаж зеркал 1400х1420 мм (h) </t>
  </si>
  <si>
    <t xml:space="preserve">Изготовление и монтаж полки из ЛДСП цвет Дуб </t>
  </si>
  <si>
    <t xml:space="preserve">L=1725 мм </t>
  </si>
  <si>
    <t>Изготовление и монтаж зеркал 1300х2730 мм (h) с логотипом</t>
  </si>
  <si>
    <t>РАСЧЕТ СТОИМОСТИ</t>
  </si>
  <si>
    <t>на объекте: Малоэтажный многоквартирный жилой  (корпус 8)
по адресу: г. Санкт-Петербург, поселок Шушары, шоссе Колпинское (Детскосельский),  кадастровый  номер земельного участка 78:42:0018305:1527</t>
  </si>
  <si>
    <t>Коридор, пом.1.4.3
(чистовая отделка по дизайн-проекту)</t>
  </si>
  <si>
    <t>Тамбур, пом.1.4.6
(чистовая отделка по дизайн-проекту)</t>
  </si>
  <si>
    <t>Колясочная пом.1.4.4 
(чистовая отделка по дизайн-проекту)</t>
  </si>
  <si>
    <t>Лифтовый холл, пом.1.4.1
(чистовая отделка по дизайн-проекту)</t>
  </si>
  <si>
    <t>2.1.21</t>
  </si>
  <si>
    <t xml:space="preserve">тип 2.1 в т.ч. подступенки </t>
  </si>
  <si>
    <t>Зашивка 2 сл. ГВЛ по металлич. каркасу из профиля оцинкованного (кашпо 750х900х300 мм)</t>
  </si>
  <si>
    <t>Облицовка керамогранитом Керранова Skala K-2203/MR, матовый, 600х600х10мм, R9, PEI4</t>
  </si>
  <si>
    <t>Облицовка ступеней Керранова Skala K-2203/MR, матовый, 600х600х10мм, R9, PEI4</t>
  </si>
  <si>
    <t>Облицовка ступеней керамогранитом Керранова Skala K-2203/MR, матовый, 600х600х10мм, R9, PEI4</t>
  </si>
  <si>
    <t>Устройство плинтуса высотой 100 мм из керамогранита Керранова Skala K-2203/MR, матовый, 600х600х10мм, R9, PEI4</t>
  </si>
  <si>
    <t xml:space="preserve">Облицовка керамогранитом Керранова Skala K-2203/MR, матовый, 600х600х10мм </t>
  </si>
  <si>
    <t>КОРПУС 8, СЕКЦИЯ 4</t>
  </si>
  <si>
    <t xml:space="preserve">Фактурная минеральная штукатурка ANTEGA 1,0мм (или аналог), с полной подготовкой поверхности, с окраской или колерованная в массе, светло-серая  NCS S1002-G </t>
  </si>
  <si>
    <t xml:space="preserve">Фактурная минеральная штукатурка ANTEGA 1,0мм (или аналог), с полной подготовкой поверхности, с окраской или колерованная в массе, черно-серая  RAL 7021 </t>
  </si>
  <si>
    <r>
      <rPr>
        <b/>
        <sz val="17"/>
        <rFont val="Times New Roman"/>
        <family val="1"/>
        <charset val="204"/>
      </rPr>
      <t xml:space="preserve">на выполнение отделочных работ по чистовой отделке МОП 1-го этажа
</t>
    </r>
    <r>
      <rPr>
        <b/>
        <sz val="17"/>
        <color rgb="FFFF0000"/>
        <rFont val="Times New Roman"/>
        <family val="1"/>
        <charset val="204"/>
      </rPr>
      <t>(без учета логотипа, навигации, информационных стендов, 
 отдельностоящей мебели, технических и вспомогательных помещений, квартир, МОП типового этажа)</t>
    </r>
  </si>
  <si>
    <r>
      <rPr>
        <b/>
        <sz val="17"/>
        <rFont val="Times New Roman"/>
        <family val="1"/>
        <charset val="204"/>
      </rPr>
      <t xml:space="preserve">на выполнение отделочных работ по чистовой отделке МОП 1-го этажа
</t>
    </r>
    <r>
      <rPr>
        <b/>
        <sz val="17"/>
        <color rgb="FFFF0000"/>
        <rFont val="Times New Roman"/>
        <family val="1"/>
        <charset val="204"/>
      </rPr>
      <t>(без учета логотипа, навигации, информационных стендов, 
отдельностоящей мебели, технических и вспомогательных помещений, квартир, МОП типового этажа)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</si>
</sst>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#,##0_ ;\-#,##0\ "/>
  </numFmts>
  <fonts count="1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9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rgb="FFFF0000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8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2"/>
      <name val="Arial Cyr"/>
      <charset val="204"/>
    </font>
    <font>
      <b/>
      <sz val="17"/>
      <name val="Times New Roman"/>
      <family val="1"/>
      <charset val="204"/>
    </font>
    <font>
      <b/>
      <sz val="17"/>
      <color rgb="FFFF0000"/>
      <name val="Times New Roman"/>
      <family val="1"/>
      <charset val="204"/>
    </font>
    <font>
      <i/>
      <sz val="1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1" fillId="0" borderId="0"/>
    <xf numFmtId="0" fontId="8" fillId="0" borderId="0"/>
    <xf numFmtId="164" fontId="1" fillId="0" borderId="0" applyFont="0" applyFill="0" applyBorder="0" applyAlignment="0" applyProtection="0"/>
    <xf numFmtId="0" fontId="10" fillId="0" borderId="0"/>
    <xf numFmtId="0" fontId="1" fillId="0" borderId="0"/>
  </cellStyleXfs>
  <cellXfs count="199">
    <xf numFmtId="0" fontId="0" fillId="0" borderId="0" xfId="0"/>
    <xf numFmtId="0" fontId="7" fillId="0" borderId="0" xfId="0" applyFont="1" applyAlignment="1">
      <alignment horizontal="left" readingOrder="1"/>
    </xf>
    <xf numFmtId="0" fontId="7" fillId="0" borderId="0" xfId="1" applyFont="1" applyFill="1" applyAlignment="1">
      <alignment horizontal="center"/>
    </xf>
    <xf numFmtId="0" fontId="7" fillId="0" borderId="0" xfId="1" applyFont="1" applyFill="1" applyAlignment="1">
      <alignment horizontal="center" vertical="center"/>
    </xf>
    <xf numFmtId="0" fontId="7" fillId="0" borderId="0" xfId="1" applyFont="1"/>
    <xf numFmtId="0" fontId="7" fillId="0" borderId="0" xfId="0" applyFont="1" applyAlignment="1">
      <alignment horizontal="right" readingOrder="1"/>
    </xf>
    <xf numFmtId="165" fontId="9" fillId="0" borderId="3" xfId="3" applyNumberFormat="1" applyFont="1" applyFill="1" applyBorder="1" applyAlignment="1">
      <alignment horizontal="center" vertical="center" wrapText="1"/>
    </xf>
    <xf numFmtId="0" fontId="7" fillId="0" borderId="0" xfId="0" applyFont="1" applyFill="1" applyBorder="1"/>
    <xf numFmtId="0" fontId="6" fillId="0" borderId="0" xfId="0" applyFont="1"/>
    <xf numFmtId="0" fontId="7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165" fontId="9" fillId="0" borderId="9" xfId="3" applyNumberFormat="1" applyFont="1" applyFill="1" applyBorder="1" applyAlignment="1">
      <alignment horizontal="center" vertical="center" wrapText="1"/>
    </xf>
    <xf numFmtId="165" fontId="9" fillId="0" borderId="4" xfId="3" applyNumberFormat="1" applyFont="1" applyFill="1" applyBorder="1" applyAlignment="1">
      <alignment horizontal="center" vertical="center" wrapText="1"/>
    </xf>
    <xf numFmtId="4" fontId="7" fillId="0" borderId="19" xfId="0" applyNumberFormat="1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left" vertical="center" wrapText="1"/>
    </xf>
    <xf numFmtId="0" fontId="7" fillId="0" borderId="27" xfId="0" applyFont="1" applyFill="1" applyBorder="1" applyAlignment="1">
      <alignment horizontal="left" vertical="center" wrapText="1"/>
    </xf>
    <xf numFmtId="4" fontId="7" fillId="0" borderId="18" xfId="0" applyNumberFormat="1" applyFont="1" applyFill="1" applyBorder="1" applyAlignment="1">
      <alignment horizontal="center" vertical="center" wrapText="1"/>
    </xf>
    <xf numFmtId="0" fontId="13" fillId="0" borderId="0" xfId="1" applyFont="1" applyFill="1" applyAlignment="1">
      <alignment horizontal="center"/>
    </xf>
    <xf numFmtId="0" fontId="14" fillId="0" borderId="0" xfId="0" applyFont="1" applyAlignment="1">
      <alignment horizontal="right" vertical="center" readingOrder="1"/>
    </xf>
    <xf numFmtId="2" fontId="7" fillId="0" borderId="0" xfId="1" applyNumberFormat="1" applyFont="1" applyAlignment="1">
      <alignment horizontal="center"/>
    </xf>
    <xf numFmtId="0" fontId="7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6" xfId="1" applyFont="1" applyFill="1" applyBorder="1" applyAlignment="1">
      <alignment horizontal="center" vertical="center" wrapText="1"/>
    </xf>
    <xf numFmtId="2" fontId="6" fillId="0" borderId="7" xfId="1" applyNumberFormat="1" applyFont="1" applyFill="1" applyBorder="1" applyAlignment="1">
      <alignment horizontal="center" vertical="center" wrapText="1"/>
    </xf>
    <xf numFmtId="0" fontId="6" fillId="0" borderId="8" xfId="1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9" fillId="0" borderId="3" xfId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20" xfId="1" applyFont="1" applyFill="1" applyBorder="1" applyAlignment="1">
      <alignment horizontal="center" vertical="center" wrapText="1"/>
    </xf>
    <xf numFmtId="49" fontId="2" fillId="4" borderId="6" xfId="0" applyNumberFormat="1" applyFont="1" applyFill="1" applyBorder="1" applyAlignment="1">
      <alignment horizontal="center" vertical="center" wrapText="1"/>
    </xf>
    <xf numFmtId="49" fontId="2" fillId="4" borderId="7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/>
    </xf>
    <xf numFmtId="0" fontId="12" fillId="4" borderId="16" xfId="0" applyFont="1" applyFill="1" applyBorder="1" applyAlignment="1">
      <alignment horizontal="left" vertical="center" indent="1"/>
    </xf>
    <xf numFmtId="0" fontId="2" fillId="4" borderId="7" xfId="0" applyFont="1" applyFill="1" applyBorder="1" applyAlignment="1">
      <alignment horizontal="center" vertical="center"/>
    </xf>
    <xf numFmtId="4" fontId="2" fillId="4" borderId="7" xfId="0" applyNumberFormat="1" applyFont="1" applyFill="1" applyBorder="1" applyAlignment="1">
      <alignment horizontal="center" vertical="center"/>
    </xf>
    <xf numFmtId="4" fontId="2" fillId="4" borderId="28" xfId="0" applyNumberFormat="1" applyFont="1" applyFill="1" applyBorder="1" applyAlignment="1">
      <alignment horizontal="center" vertical="center"/>
    </xf>
    <xf numFmtId="4" fontId="11" fillId="4" borderId="6" xfId="0" applyNumberFormat="1" applyFont="1" applyFill="1" applyBorder="1" applyAlignment="1">
      <alignment horizontal="center" vertical="center" wrapText="1"/>
    </xf>
    <xf numFmtId="4" fontId="11" fillId="4" borderId="7" xfId="0" applyNumberFormat="1" applyFont="1" applyFill="1" applyBorder="1" applyAlignment="1">
      <alignment horizontal="center" vertical="center" wrapText="1"/>
    </xf>
    <xf numFmtId="4" fontId="12" fillId="4" borderId="8" xfId="0" applyNumberFormat="1" applyFont="1" applyFill="1" applyBorder="1" applyAlignment="1">
      <alignment horizontal="center" vertical="center" wrapText="1"/>
    </xf>
    <xf numFmtId="4" fontId="2" fillId="4" borderId="6" xfId="3" applyNumberFormat="1" applyFont="1" applyFill="1" applyBorder="1" applyAlignment="1">
      <alignment horizontal="center" vertical="center" wrapText="1"/>
    </xf>
    <xf numFmtId="4" fontId="2" fillId="4" borderId="1" xfId="3" applyNumberFormat="1" applyFont="1" applyFill="1" applyBorder="1" applyAlignment="1">
      <alignment horizontal="center" vertical="center" wrapText="1"/>
    </xf>
    <xf numFmtId="4" fontId="11" fillId="4" borderId="19" xfId="3" applyNumberFormat="1" applyFont="1" applyFill="1" applyBorder="1" applyAlignment="1">
      <alignment horizontal="center" vertical="center" wrapText="1"/>
    </xf>
    <xf numFmtId="0" fontId="2" fillId="5" borderId="27" xfId="0" applyFont="1" applyFill="1" applyBorder="1" applyAlignment="1">
      <alignment horizontal="left" vertical="center" wrapText="1"/>
    </xf>
    <xf numFmtId="0" fontId="2" fillId="5" borderId="16" xfId="0" applyFont="1" applyFill="1" applyBorder="1" applyAlignment="1">
      <alignment horizontal="left" vertical="center" indent="1"/>
    </xf>
    <xf numFmtId="0" fontId="2" fillId="5" borderId="7" xfId="0" applyFont="1" applyFill="1" applyBorder="1" applyAlignment="1">
      <alignment horizontal="center" vertical="center"/>
    </xf>
    <xf numFmtId="4" fontId="2" fillId="5" borderId="7" xfId="0" applyNumberFormat="1" applyFont="1" applyFill="1" applyBorder="1" applyAlignment="1">
      <alignment horizontal="center" vertical="center"/>
    </xf>
    <xf numFmtId="4" fontId="2" fillId="5" borderId="28" xfId="0" applyNumberFormat="1" applyFont="1" applyFill="1" applyBorder="1" applyAlignment="1">
      <alignment horizontal="center" vertical="center"/>
    </xf>
    <xf numFmtId="4" fontId="7" fillId="5" borderId="6" xfId="0" applyNumberFormat="1" applyFont="1" applyFill="1" applyBorder="1" applyAlignment="1">
      <alignment horizontal="center" vertical="center" wrapText="1"/>
    </xf>
    <xf numFmtId="4" fontId="7" fillId="5" borderId="7" xfId="0" applyNumberFormat="1" applyFont="1" applyFill="1" applyBorder="1" applyAlignment="1">
      <alignment horizontal="center" vertical="center" wrapText="1"/>
    </xf>
    <xf numFmtId="4" fontId="2" fillId="5" borderId="8" xfId="0" applyNumberFormat="1" applyFont="1" applyFill="1" applyBorder="1" applyAlignment="1">
      <alignment horizontal="center" vertical="center" wrapText="1"/>
    </xf>
    <xf numFmtId="4" fontId="2" fillId="5" borderId="6" xfId="3" applyNumberFormat="1" applyFont="1" applyFill="1" applyBorder="1" applyAlignment="1">
      <alignment horizontal="center" vertical="center" wrapText="1"/>
    </xf>
    <xf numFmtId="4" fontId="2" fillId="5" borderId="7" xfId="3" applyNumberFormat="1" applyFont="1" applyFill="1" applyBorder="1" applyAlignment="1">
      <alignment horizontal="center" vertical="center" wrapText="1"/>
    </xf>
    <xf numFmtId="4" fontId="7" fillId="5" borderId="19" xfId="3" applyNumberFormat="1" applyFont="1" applyFill="1" applyBorder="1" applyAlignment="1">
      <alignment horizontal="center" vertical="center" wrapText="1"/>
    </xf>
    <xf numFmtId="4" fontId="7" fillId="0" borderId="28" xfId="0" applyNumberFormat="1" applyFont="1" applyFill="1" applyBorder="1" applyAlignment="1">
      <alignment horizontal="center" vertical="center"/>
    </xf>
    <xf numFmtId="4" fontId="7" fillId="0" borderId="19" xfId="3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12" fillId="5" borderId="7" xfId="0" applyFont="1" applyFill="1" applyBorder="1" applyAlignment="1">
      <alignment horizontal="center" vertical="center"/>
    </xf>
    <xf numFmtId="4" fontId="12" fillId="5" borderId="7" xfId="0" applyNumberFormat="1" applyFont="1" applyFill="1" applyBorder="1" applyAlignment="1">
      <alignment horizontal="center" vertical="center"/>
    </xf>
    <xf numFmtId="4" fontId="12" fillId="5" borderId="28" xfId="0" applyNumberFormat="1" applyFont="1" applyFill="1" applyBorder="1" applyAlignment="1">
      <alignment horizontal="center" vertical="center"/>
    </xf>
    <xf numFmtId="4" fontId="11" fillId="5" borderId="6" xfId="0" applyNumberFormat="1" applyFont="1" applyFill="1" applyBorder="1" applyAlignment="1">
      <alignment horizontal="center" vertical="center" wrapText="1"/>
    </xf>
    <xf numFmtId="4" fontId="11" fillId="5" borderId="7" xfId="0" applyNumberFormat="1" applyFont="1" applyFill="1" applyBorder="1" applyAlignment="1">
      <alignment horizontal="center" vertical="center" wrapText="1"/>
    </xf>
    <xf numFmtId="4" fontId="12" fillId="5" borderId="8" xfId="0" applyNumberFormat="1" applyFont="1" applyFill="1" applyBorder="1" applyAlignment="1">
      <alignment horizontal="center" vertical="center" wrapText="1"/>
    </xf>
    <xf numFmtId="2" fontId="2" fillId="4" borderId="7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2" fillId="4" borderId="28" xfId="3" applyNumberFormat="1" applyFont="1" applyFill="1" applyBorder="1" applyAlignment="1">
      <alignment horizontal="center" vertical="center" wrapText="1"/>
    </xf>
    <xf numFmtId="0" fontId="3" fillId="0" borderId="0" xfId="0" applyFont="1"/>
    <xf numFmtId="4" fontId="2" fillId="5" borderId="28" xfId="3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7" xfId="0" applyNumberFormat="1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vertical="center" wrapText="1"/>
    </xf>
    <xf numFmtId="49" fontId="7" fillId="0" borderId="7" xfId="0" applyNumberFormat="1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2" fontId="7" fillId="0" borderId="7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0" fontId="2" fillId="3" borderId="23" xfId="0" applyNumberFormat="1" applyFont="1" applyFill="1" applyBorder="1" applyAlignment="1">
      <alignment horizontal="center" vertical="center" wrapText="1"/>
    </xf>
    <xf numFmtId="49" fontId="2" fillId="3" borderId="15" xfId="0" applyNumberFormat="1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vertical="center"/>
    </xf>
    <xf numFmtId="0" fontId="2" fillId="3" borderId="25" xfId="0" applyFont="1" applyFill="1" applyBorder="1" applyAlignment="1">
      <alignment horizontal="left" vertical="center" indent="1"/>
    </xf>
    <xf numFmtId="0" fontId="2" fillId="3" borderId="15" xfId="0" applyFont="1" applyFill="1" applyBorder="1" applyAlignment="1">
      <alignment horizontal="center" vertical="center"/>
    </xf>
    <xf numFmtId="4" fontId="2" fillId="3" borderId="15" xfId="0" applyNumberFormat="1" applyFont="1" applyFill="1" applyBorder="1" applyAlignment="1">
      <alignment horizontal="center" vertical="center"/>
    </xf>
    <xf numFmtId="4" fontId="2" fillId="3" borderId="33" xfId="0" applyNumberFormat="1" applyFont="1" applyFill="1" applyBorder="1" applyAlignment="1">
      <alignment horizontal="center" vertical="center"/>
    </xf>
    <xf numFmtId="4" fontId="7" fillId="3" borderId="23" xfId="0" applyNumberFormat="1" applyFont="1" applyFill="1" applyBorder="1" applyAlignment="1">
      <alignment horizontal="center" vertical="center" wrapText="1"/>
    </xf>
    <xf numFmtId="4" fontId="7" fillId="3" borderId="15" xfId="0" applyNumberFormat="1" applyFont="1" applyFill="1" applyBorder="1" applyAlignment="1">
      <alignment horizontal="center" vertical="center" wrapText="1"/>
    </xf>
    <xf numFmtId="4" fontId="2" fillId="3" borderId="34" xfId="0" applyNumberFormat="1" applyFont="1" applyFill="1" applyBorder="1" applyAlignment="1">
      <alignment horizontal="center" vertical="center" wrapText="1"/>
    </xf>
    <xf numFmtId="4" fontId="2" fillId="3" borderId="23" xfId="3" applyNumberFormat="1" applyFont="1" applyFill="1" applyBorder="1" applyAlignment="1">
      <alignment horizontal="center" vertical="center" wrapText="1"/>
    </xf>
    <xf numFmtId="4" fontId="2" fillId="3" borderId="15" xfId="3" applyNumberFormat="1" applyFont="1" applyFill="1" applyBorder="1" applyAlignment="1">
      <alignment horizontal="center" vertical="center" wrapText="1"/>
    </xf>
    <xf numFmtId="4" fontId="7" fillId="3" borderId="35" xfId="3" applyNumberFormat="1" applyFont="1" applyFill="1" applyBorder="1" applyAlignment="1">
      <alignment horizontal="center" vertical="center" wrapText="1"/>
    </xf>
    <xf numFmtId="0" fontId="2" fillId="0" borderId="0" xfId="0" applyFont="1" applyBorder="1"/>
    <xf numFmtId="0" fontId="7" fillId="5" borderId="1" xfId="0" applyFont="1" applyFill="1" applyBorder="1"/>
    <xf numFmtId="4" fontId="7" fillId="0" borderId="1" xfId="0" applyNumberFormat="1" applyFont="1" applyFill="1" applyBorder="1" applyAlignment="1">
      <alignment horizontal="center" vertical="center"/>
    </xf>
    <xf numFmtId="2" fontId="7" fillId="0" borderId="30" xfId="0" applyNumberFormat="1" applyFont="1" applyFill="1" applyBorder="1" applyAlignment="1">
      <alignment horizontal="center" vertical="center" wrapText="1"/>
    </xf>
    <xf numFmtId="4" fontId="7" fillId="2" borderId="14" xfId="0" applyNumberFormat="1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/>
    </xf>
    <xf numFmtId="4" fontId="7" fillId="0" borderId="10" xfId="0" applyNumberFormat="1" applyFont="1" applyBorder="1" applyAlignment="1">
      <alignment horizontal="center" vertical="center"/>
    </xf>
    <xf numFmtId="4" fontId="7" fillId="0" borderId="32" xfId="0" applyNumberFormat="1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center" vertical="center"/>
    </xf>
    <xf numFmtId="0" fontId="15" fillId="0" borderId="0" xfId="0" applyFont="1"/>
    <xf numFmtId="4" fontId="7" fillId="0" borderId="0" xfId="1" applyNumberFormat="1" applyFont="1" applyAlignment="1">
      <alignment vertical="center"/>
    </xf>
    <xf numFmtId="4" fontId="7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Border="1"/>
    <xf numFmtId="0" fontId="7" fillId="0" borderId="0" xfId="0" applyFont="1"/>
    <xf numFmtId="4" fontId="7" fillId="0" borderId="14" xfId="0" applyNumberFormat="1" applyFont="1" applyBorder="1" applyAlignment="1">
      <alignment horizontal="center" vertical="center"/>
    </xf>
    <xf numFmtId="4" fontId="7" fillId="0" borderId="0" xfId="1" applyNumberFormat="1" applyFont="1" applyFill="1" applyAlignment="1">
      <alignment vertical="center"/>
    </xf>
    <xf numFmtId="2" fontId="7" fillId="0" borderId="28" xfId="0" applyNumberFormat="1" applyFont="1" applyFill="1" applyBorder="1" applyAlignment="1">
      <alignment horizontal="center" vertical="center" wrapText="1"/>
    </xf>
    <xf numFmtId="4" fontId="7" fillId="2" borderId="6" xfId="0" applyNumberFormat="1" applyFont="1" applyFill="1" applyBorder="1" applyAlignment="1">
      <alignment horizontal="center" vertical="center"/>
    </xf>
    <xf numFmtId="4" fontId="7" fillId="2" borderId="7" xfId="0" applyNumberFormat="1" applyFont="1" applyFill="1" applyBorder="1" applyAlignment="1">
      <alignment horizontal="center" vertical="center"/>
    </xf>
    <xf numFmtId="2" fontId="7" fillId="0" borderId="29" xfId="0" applyNumberFormat="1" applyFont="1" applyFill="1" applyBorder="1" applyAlignment="1">
      <alignment horizontal="center" vertical="center" wrapText="1"/>
    </xf>
    <xf numFmtId="4" fontId="7" fillId="2" borderId="13" xfId="0" applyNumberFormat="1" applyFont="1" applyFill="1" applyBorder="1" applyAlignment="1">
      <alignment horizontal="center" vertical="center"/>
    </xf>
    <xf numFmtId="0" fontId="6" fillId="0" borderId="28" xfId="1" applyFont="1" applyFill="1" applyBorder="1" applyAlignment="1">
      <alignment horizontal="center" vertical="center" wrapText="1"/>
    </xf>
    <xf numFmtId="0" fontId="9" fillId="0" borderId="11" xfId="1" applyFont="1" applyFill="1" applyBorder="1" applyAlignment="1">
      <alignment horizontal="center" vertical="center" wrapText="1"/>
    </xf>
    <xf numFmtId="4" fontId="2" fillId="3" borderId="33" xfId="3" applyNumberFormat="1" applyFont="1" applyFill="1" applyBorder="1" applyAlignment="1">
      <alignment horizontal="center" vertical="center" wrapText="1"/>
    </xf>
    <xf numFmtId="4" fontId="7" fillId="0" borderId="27" xfId="0" applyNumberFormat="1" applyFont="1" applyBorder="1" applyAlignment="1">
      <alignment horizontal="center" vertical="center"/>
    </xf>
    <xf numFmtId="4" fontId="11" fillId="5" borderId="19" xfId="3" applyNumberFormat="1" applyFont="1" applyFill="1" applyBorder="1" applyAlignment="1">
      <alignment horizontal="center" vertical="center" wrapText="1"/>
    </xf>
    <xf numFmtId="4" fontId="11" fillId="4" borderId="18" xfId="3" applyNumberFormat="1" applyFont="1" applyFill="1" applyBorder="1" applyAlignment="1">
      <alignment horizontal="center" vertical="center" wrapText="1"/>
    </xf>
    <xf numFmtId="4" fontId="7" fillId="0" borderId="19" xfId="3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center"/>
    </xf>
    <xf numFmtId="49" fontId="2" fillId="5" borderId="13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horizontal="left" vertical="center" wrapText="1"/>
    </xf>
    <xf numFmtId="4" fontId="11" fillId="0" borderId="19" xfId="0" applyNumberFormat="1" applyFont="1" applyFill="1" applyBorder="1" applyAlignment="1">
      <alignment horizontal="center" vertical="center" wrapText="1"/>
    </xf>
    <xf numFmtId="4" fontId="7" fillId="0" borderId="19" xfId="3" applyNumberFormat="1" applyFont="1" applyFill="1" applyBorder="1" applyAlignment="1">
      <alignment horizontal="center" vertical="center" wrapText="1"/>
    </xf>
    <xf numFmtId="49" fontId="2" fillId="6" borderId="7" xfId="0" applyNumberFormat="1" applyFont="1" applyFill="1" applyBorder="1" applyAlignment="1">
      <alignment horizontal="center" vertical="center" wrapText="1"/>
    </xf>
    <xf numFmtId="0" fontId="16" fillId="0" borderId="0" xfId="1" applyFont="1" applyAlignment="1">
      <alignment vertical="center" wrapText="1"/>
    </xf>
    <xf numFmtId="0" fontId="17" fillId="0" borderId="0" xfId="1" applyFont="1" applyAlignment="1">
      <alignment vertical="center" wrapText="1"/>
    </xf>
    <xf numFmtId="0" fontId="16" fillId="0" borderId="0" xfId="1" applyFont="1" applyBorder="1" applyAlignment="1">
      <alignment vertical="center" wrapText="1"/>
    </xf>
    <xf numFmtId="2" fontId="7" fillId="0" borderId="0" xfId="0" applyNumberFormat="1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 wrapText="1"/>
    </xf>
    <xf numFmtId="4" fontId="7" fillId="0" borderId="0" xfId="0" applyNumberFormat="1" applyFont="1" applyFill="1" applyBorder="1" applyAlignment="1">
      <alignment horizontal="center" vertical="center"/>
    </xf>
    <xf numFmtId="49" fontId="2" fillId="7" borderId="5" xfId="0" applyNumberFormat="1" applyFont="1" applyFill="1" applyBorder="1" applyAlignment="1">
      <alignment horizontal="center" vertical="center"/>
    </xf>
    <xf numFmtId="0" fontId="2" fillId="7" borderId="22" xfId="0" applyFont="1" applyFill="1" applyBorder="1" applyAlignment="1">
      <alignment horizontal="center" vertical="center"/>
    </xf>
    <xf numFmtId="0" fontId="2" fillId="7" borderId="22" xfId="0" applyFont="1" applyFill="1" applyBorder="1" applyAlignment="1">
      <alignment horizontal="left" vertical="center" wrapText="1"/>
    </xf>
    <xf numFmtId="2" fontId="2" fillId="7" borderId="22" xfId="0" applyNumberFormat="1" applyFont="1" applyFill="1" applyBorder="1" applyAlignment="1">
      <alignment horizontal="center" vertical="center" wrapText="1"/>
    </xf>
    <xf numFmtId="2" fontId="2" fillId="7" borderId="37" xfId="0" applyNumberFormat="1" applyFont="1" applyFill="1" applyBorder="1" applyAlignment="1">
      <alignment horizontal="center" vertical="center" wrapText="1"/>
    </xf>
    <xf numFmtId="4" fontId="2" fillId="7" borderId="5" xfId="0" applyNumberFormat="1" applyFont="1" applyFill="1" applyBorder="1" applyAlignment="1">
      <alignment horizontal="center" vertical="center"/>
    </xf>
    <xf numFmtId="4" fontId="2" fillId="7" borderId="22" xfId="0" applyNumberFormat="1" applyFont="1" applyFill="1" applyBorder="1" applyAlignment="1">
      <alignment horizontal="center" vertical="center"/>
    </xf>
    <xf numFmtId="4" fontId="2" fillId="7" borderId="37" xfId="0" applyNumberFormat="1" applyFont="1" applyFill="1" applyBorder="1" applyAlignment="1">
      <alignment horizontal="center" vertical="center"/>
    </xf>
    <xf numFmtId="4" fontId="2" fillId="7" borderId="24" xfId="0" applyNumberFormat="1" applyFont="1" applyFill="1" applyBorder="1" applyAlignment="1">
      <alignment horizontal="center" vertical="center" wrapText="1"/>
    </xf>
    <xf numFmtId="4" fontId="2" fillId="0" borderId="0" xfId="1" applyNumberFormat="1" applyFont="1" applyAlignment="1">
      <alignment vertical="center"/>
    </xf>
    <xf numFmtId="0" fontId="7" fillId="0" borderId="31" xfId="0" applyFont="1" applyFill="1" applyBorder="1" applyAlignment="1">
      <alignment horizontal="left" vertical="center" wrapText="1"/>
    </xf>
    <xf numFmtId="4" fontId="7" fillId="0" borderId="19" xfId="3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4" fontId="11" fillId="0" borderId="28" xfId="0" applyNumberFormat="1" applyFont="1" applyFill="1" applyBorder="1" applyAlignment="1">
      <alignment horizontal="center" vertical="center"/>
    </xf>
    <xf numFmtId="49" fontId="2" fillId="5" borderId="1" xfId="0" applyNumberFormat="1" applyFont="1" applyFill="1" applyBorder="1" applyAlignment="1">
      <alignment horizontal="center" vertical="center"/>
    </xf>
    <xf numFmtId="4" fontId="2" fillId="0" borderId="28" xfId="0" applyNumberFormat="1" applyFont="1" applyFill="1" applyBorder="1" applyAlignment="1">
      <alignment horizontal="center" vertical="center"/>
    </xf>
    <xf numFmtId="0" fontId="7" fillId="0" borderId="0" xfId="1" applyFont="1" applyFill="1" applyAlignment="1">
      <alignment horizontal="left" vertical="center"/>
    </xf>
    <xf numFmtId="0" fontId="2" fillId="0" borderId="0" xfId="0" applyFont="1" applyFill="1" applyBorder="1"/>
    <xf numFmtId="0" fontId="18" fillId="0" borderId="1" xfId="0" applyFont="1" applyFill="1" applyBorder="1"/>
    <xf numFmtId="0" fontId="18" fillId="0" borderId="1" xfId="0" applyFont="1" applyFill="1" applyBorder="1" applyAlignment="1">
      <alignment horizontal="center" vertical="center"/>
    </xf>
    <xf numFmtId="0" fontId="6" fillId="0" borderId="1" xfId="0" applyFont="1" applyFill="1" applyBorder="1"/>
    <xf numFmtId="0" fontId="6" fillId="0" borderId="7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7" xfId="0" applyFont="1" applyFill="1" applyBorder="1" applyAlignment="1">
      <alignment horizontal="center" vertical="center" wrapText="1"/>
    </xf>
    <xf numFmtId="49" fontId="4" fillId="4" borderId="7" xfId="0" applyNumberFormat="1" applyFont="1" applyFill="1" applyBorder="1" applyAlignment="1">
      <alignment horizontal="center" vertical="center" wrapText="1"/>
    </xf>
    <xf numFmtId="0" fontId="6" fillId="5" borderId="1" xfId="0" applyFont="1" applyFill="1" applyBorder="1"/>
    <xf numFmtId="0" fontId="6" fillId="5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horizontal="left" vertical="center" wrapText="1"/>
    </xf>
    <xf numFmtId="0" fontId="7" fillId="0" borderId="26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  <xf numFmtId="0" fontId="16" fillId="0" borderId="0" xfId="1" applyFont="1" applyAlignment="1">
      <alignment horizontal="center" vertical="center" wrapText="1"/>
    </xf>
    <xf numFmtId="0" fontId="17" fillId="0" borderId="0" xfId="1" applyFont="1" applyAlignment="1">
      <alignment horizontal="center" vertical="center" wrapText="1"/>
    </xf>
    <xf numFmtId="0" fontId="16" fillId="0" borderId="0" xfId="1" applyFont="1" applyBorder="1" applyAlignment="1">
      <alignment horizontal="center" vertical="center" wrapText="1"/>
    </xf>
    <xf numFmtId="4" fontId="7" fillId="0" borderId="17" xfId="3" applyNumberFormat="1" applyFont="1" applyFill="1" applyBorder="1" applyAlignment="1">
      <alignment horizontal="center" vertical="center" wrapText="1"/>
    </xf>
    <xf numFmtId="4" fontId="7" fillId="0" borderId="19" xfId="3" applyNumberFormat="1" applyFont="1" applyFill="1" applyBorder="1" applyAlignment="1">
      <alignment horizontal="center" vertical="center" wrapText="1"/>
    </xf>
    <xf numFmtId="164" fontId="4" fillId="0" borderId="35" xfId="3" applyFont="1" applyFill="1" applyBorder="1" applyAlignment="1">
      <alignment horizontal="center" vertical="center" wrapText="1"/>
    </xf>
    <xf numFmtId="164" fontId="4" fillId="0" borderId="18" xfId="3" applyFont="1" applyFill="1" applyBorder="1" applyAlignment="1">
      <alignment horizontal="center" vertical="center" wrapText="1"/>
    </xf>
    <xf numFmtId="164" fontId="4" fillId="0" borderId="15" xfId="3" applyFont="1" applyFill="1" applyBorder="1" applyAlignment="1">
      <alignment horizontal="center" vertical="center" wrapText="1"/>
    </xf>
    <xf numFmtId="164" fontId="4" fillId="0" borderId="1" xfId="3" applyFont="1" applyFill="1" applyBorder="1" applyAlignment="1">
      <alignment horizontal="center" vertical="center" wrapText="1"/>
    </xf>
    <xf numFmtId="164" fontId="4" fillId="0" borderId="21" xfId="3" applyFont="1" applyFill="1" applyBorder="1" applyAlignment="1">
      <alignment horizontal="center" vertical="center" wrapText="1"/>
    </xf>
    <xf numFmtId="164" fontId="4" fillId="0" borderId="16" xfId="3" applyFont="1" applyFill="1" applyBorder="1" applyAlignment="1">
      <alignment horizontal="center" vertical="center" wrapText="1"/>
    </xf>
    <xf numFmtId="0" fontId="4" fillId="0" borderId="23" xfId="1" applyFont="1" applyFill="1" applyBorder="1" applyAlignment="1">
      <alignment horizontal="center" vertical="center" wrapText="1"/>
    </xf>
    <xf numFmtId="0" fontId="4" fillId="0" borderId="33" xfId="1" applyFont="1" applyFill="1" applyBorder="1" applyAlignment="1">
      <alignment horizontal="center" vertical="center" wrapText="1"/>
    </xf>
    <xf numFmtId="0" fontId="4" fillId="0" borderId="34" xfId="1" applyFont="1" applyFill="1" applyBorder="1" applyAlignment="1">
      <alignment horizontal="center" vertical="center" wrapText="1"/>
    </xf>
    <xf numFmtId="0" fontId="4" fillId="0" borderId="12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15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vertical="center" wrapText="1"/>
    </xf>
  </cellXfs>
  <cellStyles count="6">
    <cellStyle name="Обычный" xfId="0" builtinId="0"/>
    <cellStyle name="Обычный 2" xfId="1"/>
    <cellStyle name="Обычный 2 10" xfId="5"/>
    <cellStyle name="Обычный 3" xfId="2"/>
    <cellStyle name="Обычный 5" xfId="4"/>
    <cellStyle name="Финансовый 2" xfId="3"/>
  </cellStyles>
  <dxfs count="0"/>
  <tableStyles count="0" defaultTableStyle="TableStyleMedium9" defaultPivotStyle="PivotStyleLight16"/>
  <colors>
    <mruColors>
      <color rgb="FFFF99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33"/>
  <sheetViews>
    <sheetView view="pageBreakPreview" topLeftCell="A19" zoomScale="70" zoomScaleNormal="70" zoomScaleSheetLayoutView="70" workbookViewId="0">
      <selection activeCell="C24" sqref="C24:C32"/>
    </sheetView>
  </sheetViews>
  <sheetFormatPr defaultColWidth="8.85546875" defaultRowHeight="15" x14ac:dyDescent="0.25"/>
  <cols>
    <col min="1" max="1" width="10.28515625" style="8" customWidth="1"/>
    <col min="2" max="2" width="19" style="8" customWidth="1"/>
    <col min="3" max="3" width="60.140625" style="8" customWidth="1"/>
    <col min="4" max="4" width="72.28515625" style="8" customWidth="1"/>
    <col min="5" max="5" width="13.5703125" style="8" customWidth="1"/>
    <col min="6" max="6" width="15.5703125" style="8" customWidth="1"/>
    <col min="7" max="7" width="16.42578125" style="8" customWidth="1"/>
    <col min="8" max="10" width="14.85546875" style="8" customWidth="1"/>
    <col min="11" max="13" width="18.140625" style="8" customWidth="1"/>
    <col min="14" max="14" width="35" style="8" customWidth="1"/>
    <col min="15" max="15" width="8.85546875" style="21"/>
    <col min="16" max="16384" width="8.85546875" style="8"/>
  </cols>
  <sheetData>
    <row r="1" spans="1:26" s="4" customFormat="1" ht="44.25" customHeight="1" x14ac:dyDescent="0.25">
      <c r="A1" s="177" t="s">
        <v>115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</row>
    <row r="2" spans="1:26" ht="81.75" customHeight="1" x14ac:dyDescent="0.25">
      <c r="A2" s="178" t="s">
        <v>132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</row>
    <row r="3" spans="1:26" ht="67.5" customHeight="1" x14ac:dyDescent="0.25">
      <c r="A3" s="179" t="s">
        <v>116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</row>
    <row r="4" spans="1:26" ht="24" thickBot="1" x14ac:dyDescent="0.4">
      <c r="A4" s="1"/>
      <c r="B4" s="1"/>
      <c r="C4" s="2"/>
      <c r="D4" s="3"/>
      <c r="E4" s="3"/>
      <c r="F4" s="2"/>
      <c r="G4" s="2"/>
      <c r="H4" s="2"/>
      <c r="I4" s="17"/>
      <c r="J4" s="17"/>
      <c r="K4" s="17"/>
      <c r="L4" s="18"/>
      <c r="M4" s="4"/>
      <c r="N4" s="19"/>
      <c r="O4" s="9"/>
      <c r="P4" s="5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s="91" customFormat="1" ht="27" customHeight="1" x14ac:dyDescent="0.25">
      <c r="A5" s="191" t="s">
        <v>1</v>
      </c>
      <c r="B5" s="193" t="s">
        <v>5</v>
      </c>
      <c r="C5" s="193" t="s">
        <v>11</v>
      </c>
      <c r="D5" s="193" t="s">
        <v>12</v>
      </c>
      <c r="E5" s="195" t="s">
        <v>0</v>
      </c>
      <c r="F5" s="184" t="s">
        <v>2</v>
      </c>
      <c r="G5" s="186" t="s">
        <v>13</v>
      </c>
      <c r="H5" s="188" t="s">
        <v>7</v>
      </c>
      <c r="I5" s="189"/>
      <c r="J5" s="190"/>
      <c r="K5" s="188" t="s">
        <v>14</v>
      </c>
      <c r="L5" s="189"/>
      <c r="M5" s="189"/>
      <c r="N5" s="182" t="s">
        <v>3</v>
      </c>
      <c r="O5" s="21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s="91" customFormat="1" ht="24.95" customHeight="1" x14ac:dyDescent="0.25">
      <c r="A6" s="192"/>
      <c r="B6" s="194"/>
      <c r="C6" s="194"/>
      <c r="D6" s="194"/>
      <c r="E6" s="196"/>
      <c r="F6" s="185"/>
      <c r="G6" s="187"/>
      <c r="H6" s="22" t="s">
        <v>15</v>
      </c>
      <c r="I6" s="23" t="s">
        <v>16</v>
      </c>
      <c r="J6" s="24" t="s">
        <v>17</v>
      </c>
      <c r="K6" s="22" t="s">
        <v>15</v>
      </c>
      <c r="L6" s="23" t="s">
        <v>16</v>
      </c>
      <c r="M6" s="112" t="s">
        <v>17</v>
      </c>
      <c r="N6" s="183" t="s">
        <v>17</v>
      </c>
      <c r="O6" s="21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s="91" customFormat="1" ht="24.75" customHeight="1" thickBot="1" x14ac:dyDescent="0.3">
      <c r="A7" s="25">
        <v>1</v>
      </c>
      <c r="B7" s="26">
        <v>2</v>
      </c>
      <c r="C7" s="26">
        <v>3</v>
      </c>
      <c r="D7" s="27">
        <v>4</v>
      </c>
      <c r="E7" s="27">
        <v>5</v>
      </c>
      <c r="F7" s="28">
        <v>6</v>
      </c>
      <c r="G7" s="29">
        <v>7</v>
      </c>
      <c r="H7" s="30">
        <v>8</v>
      </c>
      <c r="I7" s="6">
        <v>9</v>
      </c>
      <c r="J7" s="11">
        <v>10</v>
      </c>
      <c r="K7" s="12">
        <v>11</v>
      </c>
      <c r="L7" s="27">
        <v>12</v>
      </c>
      <c r="M7" s="113">
        <v>13</v>
      </c>
      <c r="N7" s="31">
        <v>14</v>
      </c>
      <c r="O7" s="10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s="100" customFormat="1" ht="33" customHeight="1" x14ac:dyDescent="0.25">
      <c r="A8" s="78" t="s">
        <v>18</v>
      </c>
      <c r="B8" s="79"/>
      <c r="C8" s="80" t="s">
        <v>78</v>
      </c>
      <c r="D8" s="81"/>
      <c r="E8" s="82"/>
      <c r="F8" s="83"/>
      <c r="G8" s="84"/>
      <c r="H8" s="85"/>
      <c r="I8" s="86"/>
      <c r="J8" s="87"/>
      <c r="K8" s="88">
        <f>K9+K16+K38+K50</f>
        <v>0</v>
      </c>
      <c r="L8" s="89">
        <f>L9+L16+L38+L50</f>
        <v>0</v>
      </c>
      <c r="M8" s="114">
        <f>L8+K8</f>
        <v>0</v>
      </c>
      <c r="N8" s="90"/>
      <c r="O8" s="9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</row>
    <row r="9" spans="1:26" s="100" customFormat="1" ht="33" customHeight="1" x14ac:dyDescent="0.25">
      <c r="A9" s="33" t="s">
        <v>19</v>
      </c>
      <c r="B9" s="33"/>
      <c r="C9" s="34" t="s">
        <v>94</v>
      </c>
      <c r="D9" s="35"/>
      <c r="E9" s="36" t="s">
        <v>9</v>
      </c>
      <c r="F9" s="37">
        <f>F11+F12+F14+F15+F13</f>
        <v>90.23</v>
      </c>
      <c r="G9" s="38"/>
      <c r="H9" s="39"/>
      <c r="I9" s="40"/>
      <c r="J9" s="41"/>
      <c r="K9" s="42">
        <f>K10</f>
        <v>0</v>
      </c>
      <c r="L9" s="43">
        <f>L10</f>
        <v>0</v>
      </c>
      <c r="M9" s="67">
        <f>L9+K9</f>
        <v>0</v>
      </c>
      <c r="N9" s="44"/>
      <c r="O9" s="9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</row>
    <row r="10" spans="1:26" s="100" customFormat="1" ht="33" customHeight="1" x14ac:dyDescent="0.25">
      <c r="A10" s="127" t="s">
        <v>8</v>
      </c>
      <c r="B10" s="92"/>
      <c r="C10" s="45" t="s">
        <v>20</v>
      </c>
      <c r="D10" s="46"/>
      <c r="E10" s="47"/>
      <c r="F10" s="48"/>
      <c r="G10" s="49"/>
      <c r="H10" s="50"/>
      <c r="I10" s="51"/>
      <c r="J10" s="52"/>
      <c r="K10" s="53">
        <f>SUM(K11:K15)</f>
        <v>0</v>
      </c>
      <c r="L10" s="54">
        <f>SUM(L11:L15)</f>
        <v>0</v>
      </c>
      <c r="M10" s="69">
        <f>L10+K10</f>
        <v>0</v>
      </c>
      <c r="N10" s="55"/>
      <c r="O10" s="9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</row>
    <row r="11" spans="1:26" s="100" customFormat="1" ht="46.5" customHeight="1" x14ac:dyDescent="0.25">
      <c r="A11" s="121" t="s">
        <v>36</v>
      </c>
      <c r="B11" s="158">
        <v>4100027579</v>
      </c>
      <c r="C11" s="151" t="s">
        <v>91</v>
      </c>
      <c r="D11" s="72" t="s">
        <v>124</v>
      </c>
      <c r="E11" s="66" t="s">
        <v>9</v>
      </c>
      <c r="F11" s="102">
        <v>9</v>
      </c>
      <c r="G11" s="94">
        <v>1.04</v>
      </c>
      <c r="H11" s="95"/>
      <c r="I11" s="96">
        <f t="shared" ref="I11:I15" si="0">0*G11</f>
        <v>0</v>
      </c>
      <c r="J11" s="97">
        <f>H11+I11</f>
        <v>0</v>
      </c>
      <c r="K11" s="98">
        <f>H11*F11</f>
        <v>0</v>
      </c>
      <c r="L11" s="99">
        <f>I11*F11</f>
        <v>0</v>
      </c>
      <c r="M11" s="115">
        <f>L11+K11</f>
        <v>0</v>
      </c>
      <c r="N11" s="16" t="s">
        <v>95</v>
      </c>
      <c r="O11" s="9"/>
      <c r="P11" s="91"/>
      <c r="Q11" s="91"/>
      <c r="R11" s="91"/>
      <c r="S11" s="91"/>
      <c r="T11" s="91"/>
      <c r="U11" s="91"/>
      <c r="V11" s="91"/>
      <c r="W11" s="91"/>
      <c r="X11" s="91"/>
      <c r="Y11" s="91"/>
      <c r="Z11" s="91"/>
    </row>
    <row r="12" spans="1:26" s="100" customFormat="1" ht="46.5" customHeight="1" x14ac:dyDescent="0.25">
      <c r="A12" s="121" t="s">
        <v>37</v>
      </c>
      <c r="B12" s="158">
        <v>4100027579</v>
      </c>
      <c r="C12" s="174" t="s">
        <v>92</v>
      </c>
      <c r="D12" s="72" t="s">
        <v>124</v>
      </c>
      <c r="E12" s="66" t="s">
        <v>9</v>
      </c>
      <c r="F12" s="102">
        <v>59.7</v>
      </c>
      <c r="G12" s="94">
        <v>1.04</v>
      </c>
      <c r="H12" s="95"/>
      <c r="I12" s="96">
        <f t="shared" si="0"/>
        <v>0</v>
      </c>
      <c r="J12" s="97">
        <f t="shared" ref="J12:J15" si="1">H12+I12</f>
        <v>0</v>
      </c>
      <c r="K12" s="98">
        <f t="shared" ref="K12:K15" si="2">H12*F12</f>
        <v>0</v>
      </c>
      <c r="L12" s="99">
        <f t="shared" ref="L12:L15" si="3">I12*F12</f>
        <v>0</v>
      </c>
      <c r="M12" s="115">
        <f t="shared" ref="M12:M15" si="4">L12+K12</f>
        <v>0</v>
      </c>
      <c r="N12" s="16" t="s">
        <v>95</v>
      </c>
      <c r="O12" s="9"/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</row>
    <row r="13" spans="1:26" s="100" customFormat="1" ht="46.5" customHeight="1" x14ac:dyDescent="0.25">
      <c r="A13" s="121" t="s">
        <v>38</v>
      </c>
      <c r="B13" s="158">
        <v>4100027579</v>
      </c>
      <c r="C13" s="176"/>
      <c r="D13" s="72" t="s">
        <v>125</v>
      </c>
      <c r="E13" s="66" t="s">
        <v>9</v>
      </c>
      <c r="F13" s="102">
        <v>2.7</v>
      </c>
      <c r="G13" s="94">
        <v>1.04</v>
      </c>
      <c r="H13" s="95"/>
      <c r="I13" s="96">
        <f t="shared" ref="I13" si="5">0*G13</f>
        <v>0</v>
      </c>
      <c r="J13" s="97">
        <f t="shared" ref="J13" si="6">H13+I13</f>
        <v>0</v>
      </c>
      <c r="K13" s="98">
        <f t="shared" ref="K13" si="7">H13*F13</f>
        <v>0</v>
      </c>
      <c r="L13" s="99">
        <f t="shared" ref="L13" si="8">I13*F13</f>
        <v>0</v>
      </c>
      <c r="M13" s="115">
        <f t="shared" ref="M13" si="9">L13+K13</f>
        <v>0</v>
      </c>
      <c r="N13" s="16" t="s">
        <v>122</v>
      </c>
      <c r="O13" s="9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</row>
    <row r="14" spans="1:26" s="100" customFormat="1" ht="46.5" customHeight="1" x14ac:dyDescent="0.25">
      <c r="A14" s="121" t="s">
        <v>39</v>
      </c>
      <c r="B14" s="158">
        <v>4100027579</v>
      </c>
      <c r="C14" s="151" t="s">
        <v>93</v>
      </c>
      <c r="D14" s="72" t="s">
        <v>124</v>
      </c>
      <c r="E14" s="66" t="s">
        <v>9</v>
      </c>
      <c r="F14" s="102">
        <v>7.8</v>
      </c>
      <c r="G14" s="94">
        <v>1.04</v>
      </c>
      <c r="H14" s="95"/>
      <c r="I14" s="96">
        <f t="shared" si="0"/>
        <v>0</v>
      </c>
      <c r="J14" s="97">
        <f t="shared" si="1"/>
        <v>0</v>
      </c>
      <c r="K14" s="98">
        <f t="shared" si="2"/>
        <v>0</v>
      </c>
      <c r="L14" s="99">
        <f t="shared" si="3"/>
        <v>0</v>
      </c>
      <c r="M14" s="115">
        <f t="shared" si="4"/>
        <v>0</v>
      </c>
      <c r="N14" s="16" t="s">
        <v>95</v>
      </c>
      <c r="O14" s="9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</row>
    <row r="15" spans="1:26" s="100" customFormat="1" ht="46.5" customHeight="1" x14ac:dyDescent="0.25">
      <c r="A15" s="121" t="s">
        <v>40</v>
      </c>
      <c r="B15" s="158">
        <v>4100027579</v>
      </c>
      <c r="C15" s="151" t="s">
        <v>33</v>
      </c>
      <c r="D15" s="72" t="s">
        <v>124</v>
      </c>
      <c r="E15" s="66" t="s">
        <v>9</v>
      </c>
      <c r="F15" s="102">
        <v>11.03</v>
      </c>
      <c r="G15" s="94">
        <v>1.04</v>
      </c>
      <c r="H15" s="95"/>
      <c r="I15" s="96">
        <f t="shared" si="0"/>
        <v>0</v>
      </c>
      <c r="J15" s="97">
        <f t="shared" si="1"/>
        <v>0</v>
      </c>
      <c r="K15" s="98">
        <f t="shared" si="2"/>
        <v>0</v>
      </c>
      <c r="L15" s="99">
        <f t="shared" si="3"/>
        <v>0</v>
      </c>
      <c r="M15" s="115">
        <f t="shared" si="4"/>
        <v>0</v>
      </c>
      <c r="N15" s="16" t="s">
        <v>96</v>
      </c>
      <c r="O15" s="9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</row>
    <row r="16" spans="1:26" s="91" customFormat="1" ht="33" customHeight="1" x14ac:dyDescent="0.25">
      <c r="A16" s="33" t="s">
        <v>29</v>
      </c>
      <c r="B16" s="163"/>
      <c r="C16" s="34" t="s">
        <v>86</v>
      </c>
      <c r="D16" s="35"/>
      <c r="E16" s="36" t="s">
        <v>9</v>
      </c>
      <c r="F16" s="37">
        <f>F19+F20+F21+F22+F26+F27+F28+F29+F30+F31+F33+F35+F36+F37</f>
        <v>241.63</v>
      </c>
      <c r="G16" s="38"/>
      <c r="H16" s="39"/>
      <c r="I16" s="40"/>
      <c r="J16" s="41"/>
      <c r="K16" s="42">
        <f>K17</f>
        <v>0</v>
      </c>
      <c r="L16" s="43">
        <f>L17</f>
        <v>0</v>
      </c>
      <c r="M16" s="67">
        <f>L16+K16</f>
        <v>0</v>
      </c>
      <c r="N16" s="44"/>
      <c r="O16" s="9"/>
    </row>
    <row r="17" spans="1:26" s="91" customFormat="1" ht="33" customHeight="1" x14ac:dyDescent="0.25">
      <c r="A17" s="153" t="s">
        <v>10</v>
      </c>
      <c r="B17" s="164"/>
      <c r="C17" s="45" t="s">
        <v>20</v>
      </c>
      <c r="D17" s="46"/>
      <c r="E17" s="47"/>
      <c r="F17" s="48"/>
      <c r="G17" s="49"/>
      <c r="H17" s="50"/>
      <c r="I17" s="51"/>
      <c r="J17" s="52"/>
      <c r="K17" s="53">
        <f>SUM(K19:K37)</f>
        <v>0</v>
      </c>
      <c r="L17" s="54">
        <f>SUM(L19:L37)</f>
        <v>0</v>
      </c>
      <c r="M17" s="69">
        <f>L17+K17</f>
        <v>0</v>
      </c>
      <c r="N17" s="55"/>
      <c r="O17" s="9"/>
    </row>
    <row r="18" spans="1:26" s="156" customFormat="1" ht="54.75" customHeight="1" x14ac:dyDescent="0.25">
      <c r="A18" s="121" t="s">
        <v>30</v>
      </c>
      <c r="B18" s="157"/>
      <c r="C18" s="174" t="s">
        <v>91</v>
      </c>
      <c r="D18" s="14" t="s">
        <v>22</v>
      </c>
      <c r="E18" s="58" t="s">
        <v>9</v>
      </c>
      <c r="F18" s="71">
        <v>13.41</v>
      </c>
      <c r="G18" s="154"/>
      <c r="H18" s="95"/>
      <c r="I18" s="96"/>
      <c r="J18" s="97">
        <f>H18+I18</f>
        <v>0</v>
      </c>
      <c r="K18" s="98">
        <f>H18*F18</f>
        <v>0</v>
      </c>
      <c r="L18" s="99">
        <f>I18*F18</f>
        <v>0</v>
      </c>
      <c r="M18" s="115">
        <f>L18+K18</f>
        <v>0</v>
      </c>
      <c r="N18" s="13"/>
      <c r="O18" s="155"/>
    </row>
    <row r="19" spans="1:26" s="91" customFormat="1" ht="54.75" customHeight="1" x14ac:dyDescent="0.25">
      <c r="A19" s="121" t="s">
        <v>41</v>
      </c>
      <c r="B19" s="161">
        <v>4100025368</v>
      </c>
      <c r="C19" s="175"/>
      <c r="D19" s="73" t="s">
        <v>79</v>
      </c>
      <c r="E19" s="74" t="s">
        <v>9</v>
      </c>
      <c r="F19" s="93">
        <v>10.01</v>
      </c>
      <c r="G19" s="94">
        <v>1.04</v>
      </c>
      <c r="H19" s="95"/>
      <c r="I19" s="96">
        <f>0*G19</f>
        <v>0</v>
      </c>
      <c r="J19" s="97">
        <f>H19+I19</f>
        <v>0</v>
      </c>
      <c r="K19" s="98">
        <f>H19*F19</f>
        <v>0</v>
      </c>
      <c r="L19" s="99">
        <f>I19*F19</f>
        <v>0</v>
      </c>
      <c r="M19" s="115">
        <f>L19+K19</f>
        <v>0</v>
      </c>
      <c r="N19" s="13" t="s">
        <v>84</v>
      </c>
      <c r="O19" s="2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</row>
    <row r="20" spans="1:26" s="91" customFormat="1" ht="54.75" customHeight="1" x14ac:dyDescent="0.25">
      <c r="A20" s="121" t="s">
        <v>42</v>
      </c>
      <c r="B20" s="161">
        <v>4100025369</v>
      </c>
      <c r="C20" s="175"/>
      <c r="D20" s="73" t="s">
        <v>80</v>
      </c>
      <c r="E20" s="74" t="s">
        <v>9</v>
      </c>
      <c r="F20" s="93">
        <v>7.59</v>
      </c>
      <c r="G20" s="107">
        <v>1.04</v>
      </c>
      <c r="H20" s="95"/>
      <c r="I20" s="96">
        <f>0*G20</f>
        <v>0</v>
      </c>
      <c r="J20" s="97">
        <f>H20+I20</f>
        <v>0</v>
      </c>
      <c r="K20" s="98">
        <f>H20*F20</f>
        <v>0</v>
      </c>
      <c r="L20" s="99">
        <f>I20*F20</f>
        <v>0</v>
      </c>
      <c r="M20" s="115">
        <f>L20+K20</f>
        <v>0</v>
      </c>
      <c r="N20" s="13" t="s">
        <v>81</v>
      </c>
      <c r="O20" s="2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</row>
    <row r="21" spans="1:26" s="91" customFormat="1" ht="55.5" customHeight="1" x14ac:dyDescent="0.25">
      <c r="A21" s="121" t="s">
        <v>43</v>
      </c>
      <c r="B21" s="158">
        <v>4100027579</v>
      </c>
      <c r="C21" s="175"/>
      <c r="D21" s="73" t="s">
        <v>128</v>
      </c>
      <c r="E21" s="74" t="s">
        <v>9</v>
      </c>
      <c r="F21" s="93">
        <v>1.4</v>
      </c>
      <c r="G21" s="56">
        <v>1.04</v>
      </c>
      <c r="H21" s="95"/>
      <c r="I21" s="96">
        <f t="shared" ref="I21:I29" si="10">0*G21</f>
        <v>0</v>
      </c>
      <c r="J21" s="97">
        <f t="shared" ref="J21:J29" si="11">H21+I21</f>
        <v>0</v>
      </c>
      <c r="K21" s="98">
        <f t="shared" ref="K21:K29" si="12">H21*F21</f>
        <v>0</v>
      </c>
      <c r="L21" s="99">
        <f t="shared" ref="L21:L28" si="13">I21*F21</f>
        <v>0</v>
      </c>
      <c r="M21" s="115">
        <f t="shared" ref="M21:M29" si="14">L21+K21</f>
        <v>0</v>
      </c>
      <c r="N21" s="57" t="s">
        <v>82</v>
      </c>
      <c r="O21" s="9"/>
    </row>
    <row r="22" spans="1:26" s="100" customFormat="1" ht="51.75" customHeight="1" x14ac:dyDescent="0.25">
      <c r="A22" s="121" t="s">
        <v>44</v>
      </c>
      <c r="B22" s="157"/>
      <c r="C22" s="175"/>
      <c r="D22" s="70" t="s">
        <v>130</v>
      </c>
      <c r="E22" s="74" t="s">
        <v>9</v>
      </c>
      <c r="F22" s="93">
        <v>8.24</v>
      </c>
      <c r="G22" s="56"/>
      <c r="H22" s="95"/>
      <c r="I22" s="96"/>
      <c r="J22" s="97">
        <f t="shared" si="11"/>
        <v>0</v>
      </c>
      <c r="K22" s="98">
        <f t="shared" si="12"/>
        <v>0</v>
      </c>
      <c r="L22" s="99">
        <f t="shared" si="13"/>
        <v>0</v>
      </c>
      <c r="M22" s="115">
        <f t="shared" si="14"/>
        <v>0</v>
      </c>
      <c r="N22" s="57" t="s">
        <v>85</v>
      </c>
      <c r="O22" s="9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</row>
    <row r="23" spans="1:26" s="100" customFormat="1" ht="63" customHeight="1" x14ac:dyDescent="0.25">
      <c r="A23" s="121" t="s">
        <v>45</v>
      </c>
      <c r="B23" s="158">
        <v>4100027579</v>
      </c>
      <c r="C23" s="176"/>
      <c r="D23" s="73" t="s">
        <v>127</v>
      </c>
      <c r="E23" s="74" t="s">
        <v>28</v>
      </c>
      <c r="F23" s="93">
        <v>2.0299999999999998</v>
      </c>
      <c r="G23" s="56">
        <v>1.1000000000000001</v>
      </c>
      <c r="H23" s="95"/>
      <c r="I23" s="96">
        <f t="shared" si="10"/>
        <v>0</v>
      </c>
      <c r="J23" s="97">
        <f t="shared" si="11"/>
        <v>0</v>
      </c>
      <c r="K23" s="98">
        <f t="shared" si="12"/>
        <v>0</v>
      </c>
      <c r="L23" s="99">
        <f t="shared" si="13"/>
        <v>0</v>
      </c>
      <c r="M23" s="115">
        <f t="shared" si="14"/>
        <v>0</v>
      </c>
      <c r="N23" s="57"/>
      <c r="O23" s="9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</row>
    <row r="24" spans="1:26" s="100" customFormat="1" ht="54" customHeight="1" x14ac:dyDescent="0.25">
      <c r="A24" s="121" t="s">
        <v>46</v>
      </c>
      <c r="B24" s="157"/>
      <c r="C24" s="174" t="s">
        <v>92</v>
      </c>
      <c r="D24" s="14" t="s">
        <v>105</v>
      </c>
      <c r="E24" s="74" t="s">
        <v>9</v>
      </c>
      <c r="F24" s="93">
        <v>6.51</v>
      </c>
      <c r="G24" s="56"/>
      <c r="H24" s="95"/>
      <c r="I24" s="96"/>
      <c r="J24" s="97">
        <f t="shared" si="11"/>
        <v>0</v>
      </c>
      <c r="K24" s="98">
        <f t="shared" si="12"/>
        <v>0</v>
      </c>
      <c r="L24" s="99">
        <f t="shared" si="13"/>
        <v>0</v>
      </c>
      <c r="M24" s="115">
        <f t="shared" si="14"/>
        <v>0</v>
      </c>
      <c r="N24" s="13"/>
      <c r="O24" s="9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</row>
    <row r="25" spans="1:26" s="100" customFormat="1" ht="54" customHeight="1" x14ac:dyDescent="0.25">
      <c r="A25" s="121" t="s">
        <v>47</v>
      </c>
      <c r="B25" s="157"/>
      <c r="C25" s="175"/>
      <c r="D25" s="14" t="s">
        <v>106</v>
      </c>
      <c r="E25" s="74" t="s">
        <v>9</v>
      </c>
      <c r="F25" s="93">
        <v>9.15</v>
      </c>
      <c r="G25" s="56"/>
      <c r="H25" s="95"/>
      <c r="I25" s="96"/>
      <c r="J25" s="97">
        <f t="shared" ref="J25" si="15">H25+I25</f>
        <v>0</v>
      </c>
      <c r="K25" s="98">
        <f t="shared" ref="K25" si="16">H25*F25</f>
        <v>0</v>
      </c>
      <c r="L25" s="99">
        <f t="shared" ref="L25" si="17">I25*F25</f>
        <v>0</v>
      </c>
      <c r="M25" s="115">
        <f t="shared" ref="M25" si="18">L25+K25</f>
        <v>0</v>
      </c>
      <c r="N25" s="13"/>
      <c r="O25" s="9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</row>
    <row r="26" spans="1:26" s="100" customFormat="1" ht="54" customHeight="1" x14ac:dyDescent="0.25">
      <c r="A26" s="121" t="s">
        <v>48</v>
      </c>
      <c r="B26" s="158">
        <v>4100025368</v>
      </c>
      <c r="C26" s="175"/>
      <c r="D26" s="73" t="s">
        <v>79</v>
      </c>
      <c r="E26" s="74" t="s">
        <v>9</v>
      </c>
      <c r="F26" s="93">
        <v>33.39</v>
      </c>
      <c r="G26" s="56">
        <v>1.04</v>
      </c>
      <c r="H26" s="95"/>
      <c r="I26" s="96">
        <f t="shared" ref="I26" si="19">0*G26</f>
        <v>0</v>
      </c>
      <c r="J26" s="97">
        <f t="shared" ref="J26" si="20">H26+I26</f>
        <v>0</v>
      </c>
      <c r="K26" s="98">
        <f t="shared" ref="K26" si="21">H26*F26</f>
        <v>0</v>
      </c>
      <c r="L26" s="99">
        <f t="shared" ref="L26" si="22">I26*F26</f>
        <v>0</v>
      </c>
      <c r="M26" s="115">
        <f t="shared" ref="M26" si="23">L26+K26</f>
        <v>0</v>
      </c>
      <c r="N26" s="13" t="s">
        <v>84</v>
      </c>
      <c r="O26" s="9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</row>
    <row r="27" spans="1:26" s="100" customFormat="1" ht="54" customHeight="1" x14ac:dyDescent="0.2">
      <c r="A27" s="121" t="s">
        <v>49</v>
      </c>
      <c r="B27" s="161">
        <v>4100027579</v>
      </c>
      <c r="C27" s="175"/>
      <c r="D27" s="73" t="s">
        <v>128</v>
      </c>
      <c r="E27" s="74" t="s">
        <v>9</v>
      </c>
      <c r="F27" s="93">
        <v>2.0099999999999998</v>
      </c>
      <c r="G27" s="94">
        <v>1.04</v>
      </c>
      <c r="H27" s="95"/>
      <c r="I27" s="96">
        <f t="shared" si="10"/>
        <v>0</v>
      </c>
      <c r="J27" s="97">
        <f t="shared" si="11"/>
        <v>0</v>
      </c>
      <c r="K27" s="98">
        <f t="shared" si="12"/>
        <v>0</v>
      </c>
      <c r="L27" s="99">
        <f t="shared" si="13"/>
        <v>0</v>
      </c>
      <c r="M27" s="115">
        <f t="shared" si="14"/>
        <v>0</v>
      </c>
      <c r="N27" s="57" t="s">
        <v>82</v>
      </c>
      <c r="O27" s="20"/>
    </row>
    <row r="28" spans="1:26" s="91" customFormat="1" ht="36" customHeight="1" x14ac:dyDescent="0.25">
      <c r="A28" s="121" t="s">
        <v>50</v>
      </c>
      <c r="B28" s="161">
        <v>4100025420</v>
      </c>
      <c r="C28" s="175"/>
      <c r="D28" s="73" t="s">
        <v>87</v>
      </c>
      <c r="E28" s="74" t="s">
        <v>9</v>
      </c>
      <c r="F28" s="93">
        <v>5.56</v>
      </c>
      <c r="G28" s="152">
        <v>1.04</v>
      </c>
      <c r="H28" s="95"/>
      <c r="I28" s="96">
        <f t="shared" si="10"/>
        <v>0</v>
      </c>
      <c r="J28" s="97">
        <f t="shared" si="11"/>
        <v>0</v>
      </c>
      <c r="K28" s="98">
        <f t="shared" si="12"/>
        <v>0</v>
      </c>
      <c r="L28" s="99">
        <f t="shared" si="13"/>
        <v>0</v>
      </c>
      <c r="M28" s="115">
        <f t="shared" si="14"/>
        <v>0</v>
      </c>
      <c r="N28" s="126" t="s">
        <v>26</v>
      </c>
      <c r="O28" s="2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</row>
    <row r="29" spans="1:26" s="91" customFormat="1" ht="49.5" customHeight="1" x14ac:dyDescent="0.25">
      <c r="A29" s="121" t="s">
        <v>51</v>
      </c>
      <c r="B29" s="161">
        <v>4100025383</v>
      </c>
      <c r="C29" s="175"/>
      <c r="D29" s="73" t="s">
        <v>88</v>
      </c>
      <c r="E29" s="74" t="s">
        <v>9</v>
      </c>
      <c r="F29" s="93">
        <v>18.96</v>
      </c>
      <c r="G29" s="94">
        <v>1.04</v>
      </c>
      <c r="H29" s="95"/>
      <c r="I29" s="96">
        <f t="shared" si="10"/>
        <v>0</v>
      </c>
      <c r="J29" s="97">
        <f t="shared" si="11"/>
        <v>0</v>
      </c>
      <c r="K29" s="98">
        <f t="shared" si="12"/>
        <v>0</v>
      </c>
      <c r="L29" s="99">
        <f>I29*F29</f>
        <v>0</v>
      </c>
      <c r="M29" s="115">
        <f t="shared" si="14"/>
        <v>0</v>
      </c>
      <c r="N29" s="57" t="s">
        <v>89</v>
      </c>
      <c r="O29" s="2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 spans="1:26" s="91" customFormat="1" ht="69.75" customHeight="1" x14ac:dyDescent="0.25">
      <c r="A30" s="121" t="s">
        <v>52</v>
      </c>
      <c r="B30" s="162"/>
      <c r="C30" s="175"/>
      <c r="D30" s="70" t="s">
        <v>131</v>
      </c>
      <c r="E30" s="74" t="s">
        <v>9</v>
      </c>
      <c r="F30" s="71">
        <v>7.3</v>
      </c>
      <c r="G30" s="107"/>
      <c r="H30" s="108"/>
      <c r="I30" s="96"/>
      <c r="J30" s="97">
        <f t="shared" ref="J30:J37" si="24">H30+I30</f>
        <v>0</v>
      </c>
      <c r="K30" s="98">
        <f t="shared" ref="K30:K37" si="25">H30*F30</f>
        <v>0</v>
      </c>
      <c r="L30" s="99">
        <f t="shared" ref="L30:L36" si="26">I30*F30</f>
        <v>0</v>
      </c>
      <c r="M30" s="115">
        <f t="shared" ref="M30:M37" si="27">L30+K30</f>
        <v>0</v>
      </c>
      <c r="N30" s="150" t="s">
        <v>90</v>
      </c>
      <c r="O30" s="2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</row>
    <row r="31" spans="1:26" s="91" customFormat="1" ht="63" customHeight="1" x14ac:dyDescent="0.25">
      <c r="A31" s="121" t="s">
        <v>53</v>
      </c>
      <c r="B31" s="162"/>
      <c r="C31" s="175"/>
      <c r="D31" s="70" t="s">
        <v>130</v>
      </c>
      <c r="E31" s="74" t="s">
        <v>9</v>
      </c>
      <c r="F31" s="71">
        <v>90.21</v>
      </c>
      <c r="G31" s="107"/>
      <c r="H31" s="108"/>
      <c r="I31" s="96"/>
      <c r="J31" s="97">
        <f t="shared" si="24"/>
        <v>0</v>
      </c>
      <c r="K31" s="98">
        <f t="shared" si="25"/>
        <v>0</v>
      </c>
      <c r="L31" s="99">
        <f t="shared" si="26"/>
        <v>0</v>
      </c>
      <c r="M31" s="115">
        <f t="shared" si="27"/>
        <v>0</v>
      </c>
      <c r="N31" s="150" t="s">
        <v>83</v>
      </c>
      <c r="O31" s="2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</row>
    <row r="32" spans="1:26" s="91" customFormat="1" ht="63" customHeight="1" x14ac:dyDescent="0.25">
      <c r="A32" s="121" t="s">
        <v>73</v>
      </c>
      <c r="B32" s="162">
        <v>4100027579</v>
      </c>
      <c r="C32" s="176"/>
      <c r="D32" s="73" t="s">
        <v>127</v>
      </c>
      <c r="E32" s="74" t="s">
        <v>28</v>
      </c>
      <c r="F32" s="71">
        <v>29.72</v>
      </c>
      <c r="G32" s="107">
        <v>1.1000000000000001</v>
      </c>
      <c r="H32" s="108"/>
      <c r="I32" s="96">
        <f t="shared" ref="I32:I37" si="28">0*G32</f>
        <v>0</v>
      </c>
      <c r="J32" s="97">
        <f t="shared" si="24"/>
        <v>0</v>
      </c>
      <c r="K32" s="98">
        <f t="shared" si="25"/>
        <v>0</v>
      </c>
      <c r="L32" s="99">
        <f t="shared" si="26"/>
        <v>0</v>
      </c>
      <c r="M32" s="115">
        <f t="shared" si="27"/>
        <v>0</v>
      </c>
      <c r="N32" s="150"/>
      <c r="O32" s="2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 spans="1:33" s="91" customFormat="1" ht="60.75" customHeight="1" x14ac:dyDescent="0.25">
      <c r="A33" s="121" t="s">
        <v>74</v>
      </c>
      <c r="B33" s="162"/>
      <c r="C33" s="174" t="s">
        <v>93</v>
      </c>
      <c r="D33" s="70" t="s">
        <v>130</v>
      </c>
      <c r="E33" s="74" t="s">
        <v>9</v>
      </c>
      <c r="F33" s="71">
        <v>40.46</v>
      </c>
      <c r="G33" s="107"/>
      <c r="H33" s="108"/>
      <c r="I33" s="96"/>
      <c r="J33" s="97">
        <f t="shared" si="24"/>
        <v>0</v>
      </c>
      <c r="K33" s="98">
        <f t="shared" si="25"/>
        <v>0</v>
      </c>
      <c r="L33" s="99">
        <f t="shared" si="26"/>
        <v>0</v>
      </c>
      <c r="M33" s="115">
        <f t="shared" si="27"/>
        <v>0</v>
      </c>
      <c r="N33" s="150" t="s">
        <v>83</v>
      </c>
      <c r="O33" s="2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 spans="1:33" s="91" customFormat="1" ht="66" customHeight="1" x14ac:dyDescent="0.25">
      <c r="A34" s="121" t="s">
        <v>97</v>
      </c>
      <c r="B34" s="160"/>
      <c r="C34" s="176"/>
      <c r="D34" s="73" t="s">
        <v>127</v>
      </c>
      <c r="E34" s="74" t="s">
        <v>28</v>
      </c>
      <c r="F34" s="71">
        <v>10.93</v>
      </c>
      <c r="G34" s="107">
        <v>1.1000000000000001</v>
      </c>
      <c r="H34" s="108"/>
      <c r="I34" s="96">
        <f t="shared" si="28"/>
        <v>0</v>
      </c>
      <c r="J34" s="97">
        <f t="shared" si="24"/>
        <v>0</v>
      </c>
      <c r="K34" s="98">
        <f t="shared" si="25"/>
        <v>0</v>
      </c>
      <c r="L34" s="99">
        <f t="shared" si="26"/>
        <v>0</v>
      </c>
      <c r="M34" s="115">
        <f t="shared" si="27"/>
        <v>0</v>
      </c>
      <c r="N34" s="150"/>
      <c r="O34" s="2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</row>
    <row r="35" spans="1:33" s="91" customFormat="1" ht="50.25" customHeight="1" x14ac:dyDescent="0.25">
      <c r="A35" s="121" t="s">
        <v>107</v>
      </c>
      <c r="B35" s="162">
        <v>4100025368</v>
      </c>
      <c r="C35" s="174" t="s">
        <v>33</v>
      </c>
      <c r="D35" s="73" t="s">
        <v>79</v>
      </c>
      <c r="E35" s="74" t="s">
        <v>9</v>
      </c>
      <c r="F35" s="93">
        <v>10.8</v>
      </c>
      <c r="G35" s="56">
        <v>1.04</v>
      </c>
      <c r="H35" s="95"/>
      <c r="I35" s="96">
        <f t="shared" si="28"/>
        <v>0</v>
      </c>
      <c r="J35" s="97">
        <f t="shared" si="24"/>
        <v>0</v>
      </c>
      <c r="K35" s="98">
        <f t="shared" si="25"/>
        <v>0</v>
      </c>
      <c r="L35" s="99">
        <f t="shared" si="26"/>
        <v>0</v>
      </c>
      <c r="M35" s="115">
        <f t="shared" si="27"/>
        <v>0</v>
      </c>
      <c r="N35" s="13" t="s">
        <v>84</v>
      </c>
      <c r="O35" s="2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</row>
    <row r="36" spans="1:33" s="91" customFormat="1" ht="50.25" customHeight="1" x14ac:dyDescent="0.25">
      <c r="A36" s="121" t="s">
        <v>108</v>
      </c>
      <c r="B36" s="160">
        <v>4100027579</v>
      </c>
      <c r="C36" s="175"/>
      <c r="D36" s="73" t="s">
        <v>128</v>
      </c>
      <c r="E36" s="74" t="s">
        <v>9</v>
      </c>
      <c r="F36" s="93">
        <v>4.0599999999999996</v>
      </c>
      <c r="G36" s="94">
        <v>1.04</v>
      </c>
      <c r="H36" s="95"/>
      <c r="I36" s="96">
        <f t="shared" si="28"/>
        <v>0</v>
      </c>
      <c r="J36" s="97">
        <f t="shared" si="24"/>
        <v>0</v>
      </c>
      <c r="K36" s="98">
        <f t="shared" si="25"/>
        <v>0</v>
      </c>
      <c r="L36" s="99">
        <f t="shared" si="26"/>
        <v>0</v>
      </c>
      <c r="M36" s="115">
        <f t="shared" si="27"/>
        <v>0</v>
      </c>
      <c r="N36" s="150" t="s">
        <v>82</v>
      </c>
      <c r="O36" s="2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</row>
    <row r="37" spans="1:33" s="91" customFormat="1" ht="50.25" customHeight="1" x14ac:dyDescent="0.25">
      <c r="A37" s="121" t="s">
        <v>109</v>
      </c>
      <c r="B37" s="162">
        <v>4100025383</v>
      </c>
      <c r="C37" s="176"/>
      <c r="D37" s="73" t="s">
        <v>88</v>
      </c>
      <c r="E37" s="74" t="s">
        <v>9</v>
      </c>
      <c r="F37" s="93">
        <v>1.64</v>
      </c>
      <c r="G37" s="94">
        <v>1.04</v>
      </c>
      <c r="H37" s="95"/>
      <c r="I37" s="96">
        <f t="shared" si="28"/>
        <v>0</v>
      </c>
      <c r="J37" s="97">
        <f t="shared" si="24"/>
        <v>0</v>
      </c>
      <c r="K37" s="98">
        <f t="shared" si="25"/>
        <v>0</v>
      </c>
      <c r="L37" s="99">
        <f>I37*F37</f>
        <v>0</v>
      </c>
      <c r="M37" s="115">
        <f t="shared" si="27"/>
        <v>0</v>
      </c>
      <c r="N37" s="150" t="s">
        <v>89</v>
      </c>
      <c r="O37" s="2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</row>
    <row r="38" spans="1:33" s="104" customFormat="1" ht="33" customHeight="1" x14ac:dyDescent="0.25">
      <c r="A38" s="32" t="s">
        <v>54</v>
      </c>
      <c r="B38" s="163"/>
      <c r="C38" s="34" t="s">
        <v>23</v>
      </c>
      <c r="D38" s="35"/>
      <c r="E38" s="36" t="s">
        <v>9</v>
      </c>
      <c r="F38" s="37">
        <f>F40+F42+F45+F46+F47</f>
        <v>84.75</v>
      </c>
      <c r="G38" s="38"/>
      <c r="H38" s="39"/>
      <c r="I38" s="40"/>
      <c r="J38" s="41"/>
      <c r="K38" s="42">
        <f>K39</f>
        <v>0</v>
      </c>
      <c r="L38" s="43">
        <f>L39</f>
        <v>0</v>
      </c>
      <c r="M38" s="67">
        <f>L38+K38</f>
        <v>0</v>
      </c>
      <c r="N38" s="44"/>
      <c r="O38" s="101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  <c r="AA38" s="103"/>
      <c r="AB38" s="103"/>
      <c r="AC38" s="103"/>
      <c r="AD38" s="103"/>
      <c r="AE38" s="103"/>
      <c r="AF38" s="103"/>
      <c r="AG38" s="103"/>
    </row>
    <row r="39" spans="1:33" s="104" customFormat="1" ht="33" customHeight="1" x14ac:dyDescent="0.25">
      <c r="A39" s="122" t="s">
        <v>55</v>
      </c>
      <c r="B39" s="164"/>
      <c r="C39" s="45" t="s">
        <v>20</v>
      </c>
      <c r="D39" s="46"/>
      <c r="E39" s="59"/>
      <c r="F39" s="60"/>
      <c r="G39" s="61"/>
      <c r="H39" s="62"/>
      <c r="I39" s="63"/>
      <c r="J39" s="64"/>
      <c r="K39" s="69">
        <f>SUM(K40:K49)</f>
        <v>0</v>
      </c>
      <c r="L39" s="54">
        <f>SUM(L40:L49)</f>
        <v>0</v>
      </c>
      <c r="M39" s="69">
        <f>L39+K39</f>
        <v>0</v>
      </c>
      <c r="N39" s="116"/>
      <c r="O39" s="101"/>
      <c r="P39" s="103"/>
      <c r="Q39" s="103"/>
      <c r="R39" s="103"/>
      <c r="S39" s="103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</row>
    <row r="40" spans="1:33" s="104" customFormat="1" ht="60" customHeight="1" x14ac:dyDescent="0.25">
      <c r="A40" s="120" t="s">
        <v>56</v>
      </c>
      <c r="B40" s="159"/>
      <c r="C40" s="174" t="str">
        <f>C18</f>
        <v>Тамбур, пом.1.1.6
(чистовая отделка по дизайн-проекту)</v>
      </c>
      <c r="D40" s="72" t="s">
        <v>98</v>
      </c>
      <c r="E40" s="58" t="s">
        <v>9</v>
      </c>
      <c r="F40" s="71">
        <v>9.6199999999999992</v>
      </c>
      <c r="G40" s="56"/>
      <c r="H40" s="95"/>
      <c r="I40" s="96"/>
      <c r="J40" s="97">
        <f>H40+I40</f>
        <v>0</v>
      </c>
      <c r="K40" s="105">
        <f>H40*F40</f>
        <v>0</v>
      </c>
      <c r="L40" s="99">
        <f>I40*F40</f>
        <v>0</v>
      </c>
      <c r="M40" s="115">
        <f>L40+K40</f>
        <v>0</v>
      </c>
      <c r="N40" s="180" t="s">
        <v>100</v>
      </c>
      <c r="O40" s="106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103"/>
      <c r="AB40" s="103"/>
      <c r="AC40" s="103"/>
      <c r="AD40" s="103"/>
      <c r="AE40" s="103"/>
      <c r="AF40" s="103"/>
      <c r="AG40" s="103"/>
    </row>
    <row r="41" spans="1:33" s="104" customFormat="1" ht="58.5" customHeight="1" x14ac:dyDescent="0.25">
      <c r="A41" s="120" t="s">
        <v>57</v>
      </c>
      <c r="B41" s="167"/>
      <c r="C41" s="176"/>
      <c r="D41" s="119" t="s">
        <v>27</v>
      </c>
      <c r="E41" s="66" t="s">
        <v>9</v>
      </c>
      <c r="F41" s="102">
        <v>9.6199999999999992</v>
      </c>
      <c r="G41" s="94"/>
      <c r="H41" s="95"/>
      <c r="I41" s="96"/>
      <c r="J41" s="97">
        <f t="shared" ref="J41:J45" si="29">H41+I41</f>
        <v>0</v>
      </c>
      <c r="K41" s="105">
        <f t="shared" ref="K41:K45" si="30">H41*F41</f>
        <v>0</v>
      </c>
      <c r="L41" s="99">
        <f t="shared" ref="L41:L45" si="31">I41*F41</f>
        <v>0</v>
      </c>
      <c r="M41" s="115">
        <f t="shared" ref="M41:M45" si="32">L41+K41</f>
        <v>0</v>
      </c>
      <c r="N41" s="181"/>
      <c r="O41" s="101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</row>
    <row r="42" spans="1:33" s="104" customFormat="1" ht="54.95" customHeight="1" x14ac:dyDescent="0.25">
      <c r="A42" s="120" t="s">
        <v>58</v>
      </c>
      <c r="B42" s="167"/>
      <c r="C42" s="174" t="str">
        <f>C24</f>
        <v>Коридор, пом.1.1.3
(чистовая отделка по дизайн-проекту)</v>
      </c>
      <c r="D42" s="72" t="s">
        <v>98</v>
      </c>
      <c r="E42" s="58" t="s">
        <v>9</v>
      </c>
      <c r="F42" s="102">
        <v>31.38</v>
      </c>
      <c r="G42" s="94"/>
      <c r="H42" s="95"/>
      <c r="I42" s="96"/>
      <c r="J42" s="97">
        <f t="shared" si="29"/>
        <v>0</v>
      </c>
      <c r="K42" s="105">
        <f t="shared" si="30"/>
        <v>0</v>
      </c>
      <c r="L42" s="99">
        <f t="shared" si="31"/>
        <v>0</v>
      </c>
      <c r="M42" s="115">
        <f t="shared" si="32"/>
        <v>0</v>
      </c>
      <c r="N42" s="180" t="s">
        <v>100</v>
      </c>
      <c r="O42" s="101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</row>
    <row r="43" spans="1:33" s="104" customFormat="1" ht="56.25" customHeight="1" x14ac:dyDescent="0.25">
      <c r="A43" s="120" t="s">
        <v>59</v>
      </c>
      <c r="B43" s="167"/>
      <c r="C43" s="175"/>
      <c r="D43" s="123" t="s">
        <v>27</v>
      </c>
      <c r="E43" s="66" t="s">
        <v>9</v>
      </c>
      <c r="F43" s="102">
        <f>F42</f>
        <v>31.38</v>
      </c>
      <c r="G43" s="94"/>
      <c r="H43" s="95"/>
      <c r="I43" s="96"/>
      <c r="J43" s="97">
        <f t="shared" si="29"/>
        <v>0</v>
      </c>
      <c r="K43" s="105">
        <f t="shared" si="30"/>
        <v>0</v>
      </c>
      <c r="L43" s="99">
        <f t="shared" si="31"/>
        <v>0</v>
      </c>
      <c r="M43" s="115">
        <f t="shared" si="32"/>
        <v>0</v>
      </c>
      <c r="N43" s="181"/>
      <c r="O43" s="101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</row>
    <row r="44" spans="1:33" s="104" customFormat="1" ht="56.25" customHeight="1" x14ac:dyDescent="0.25">
      <c r="A44" s="120" t="s">
        <v>60</v>
      </c>
      <c r="B44" s="167"/>
      <c r="C44" s="175"/>
      <c r="D44" s="123" t="s">
        <v>102</v>
      </c>
      <c r="E44" s="66" t="s">
        <v>9</v>
      </c>
      <c r="F44" s="102">
        <v>15.5</v>
      </c>
      <c r="G44" s="94"/>
      <c r="H44" s="95"/>
      <c r="I44" s="96"/>
      <c r="J44" s="97">
        <f t="shared" si="29"/>
        <v>0</v>
      </c>
      <c r="K44" s="105">
        <f t="shared" si="30"/>
        <v>0</v>
      </c>
      <c r="L44" s="99">
        <f t="shared" si="31"/>
        <v>0</v>
      </c>
      <c r="M44" s="115">
        <f t="shared" si="32"/>
        <v>0</v>
      </c>
      <c r="N44" s="150" t="s">
        <v>103</v>
      </c>
      <c r="O44" s="101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</row>
    <row r="45" spans="1:33" s="104" customFormat="1" ht="76.5" customHeight="1" x14ac:dyDescent="0.25">
      <c r="A45" s="120" t="s">
        <v>61</v>
      </c>
      <c r="B45" s="167"/>
      <c r="C45" s="175"/>
      <c r="D45" s="70" t="s">
        <v>99</v>
      </c>
      <c r="E45" s="66" t="s">
        <v>9</v>
      </c>
      <c r="F45" s="102">
        <v>29.3</v>
      </c>
      <c r="G45" s="94"/>
      <c r="H45" s="95"/>
      <c r="I45" s="96"/>
      <c r="J45" s="97">
        <f t="shared" si="29"/>
        <v>0</v>
      </c>
      <c r="K45" s="105">
        <f t="shared" si="30"/>
        <v>0</v>
      </c>
      <c r="L45" s="99">
        <f t="shared" si="31"/>
        <v>0</v>
      </c>
      <c r="M45" s="115">
        <f t="shared" si="32"/>
        <v>0</v>
      </c>
      <c r="N45" s="118" t="s">
        <v>101</v>
      </c>
      <c r="O45" s="101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</row>
    <row r="46" spans="1:33" s="104" customFormat="1" ht="82.5" customHeight="1" x14ac:dyDescent="0.25">
      <c r="A46" s="120" t="s">
        <v>62</v>
      </c>
      <c r="B46" s="167"/>
      <c r="C46" s="151" t="str">
        <f>C33</f>
        <v>Колясочная пом.1.1.4 
(чистовая отделка по дизайн-проекту)</v>
      </c>
      <c r="D46" s="70" t="s">
        <v>99</v>
      </c>
      <c r="E46" s="66" t="s">
        <v>9</v>
      </c>
      <c r="F46" s="102">
        <v>7.8</v>
      </c>
      <c r="G46" s="94"/>
      <c r="H46" s="95"/>
      <c r="I46" s="96"/>
      <c r="J46" s="97">
        <f t="shared" ref="J46" si="33">H46+I46</f>
        <v>0</v>
      </c>
      <c r="K46" s="105">
        <f t="shared" ref="K46" si="34">H46*F46</f>
        <v>0</v>
      </c>
      <c r="L46" s="99">
        <f t="shared" ref="L46" si="35">I46*F46</f>
        <v>0</v>
      </c>
      <c r="M46" s="115">
        <f t="shared" ref="M46" si="36">L46+K46</f>
        <v>0</v>
      </c>
      <c r="N46" s="150" t="s">
        <v>101</v>
      </c>
      <c r="O46" s="101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</row>
    <row r="47" spans="1:33" s="100" customFormat="1" ht="66" customHeight="1" x14ac:dyDescent="0.25">
      <c r="A47" s="120" t="s">
        <v>63</v>
      </c>
      <c r="B47" s="167"/>
      <c r="C47" s="174" t="str">
        <f>C35</f>
        <v>Лифтовый холл, пом.1.1.1
(чистовая отделка по дизайн-проекту)</v>
      </c>
      <c r="D47" s="72" t="s">
        <v>98</v>
      </c>
      <c r="E47" s="58" t="s">
        <v>9</v>
      </c>
      <c r="F47" s="71">
        <v>6.65</v>
      </c>
      <c r="G47" s="56"/>
      <c r="H47" s="95"/>
      <c r="I47" s="96"/>
      <c r="J47" s="97">
        <f>H47+I47</f>
        <v>0</v>
      </c>
      <c r="K47" s="105">
        <f>H47*F47</f>
        <v>0</v>
      </c>
      <c r="L47" s="99">
        <f>I47*F47</f>
        <v>0</v>
      </c>
      <c r="M47" s="115">
        <f>L47+K47</f>
        <v>0</v>
      </c>
      <c r="N47" s="180" t="s">
        <v>100</v>
      </c>
      <c r="O47" s="101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</row>
    <row r="48" spans="1:33" s="104" customFormat="1" ht="63.75" customHeight="1" x14ac:dyDescent="0.25">
      <c r="A48" s="120" t="s">
        <v>75</v>
      </c>
      <c r="B48" s="167"/>
      <c r="C48" s="175"/>
      <c r="D48" s="123" t="s">
        <v>27</v>
      </c>
      <c r="E48" s="66" t="s">
        <v>9</v>
      </c>
      <c r="F48" s="102">
        <v>6.65</v>
      </c>
      <c r="G48" s="94"/>
      <c r="H48" s="95"/>
      <c r="I48" s="96"/>
      <c r="J48" s="97">
        <f t="shared" ref="J48:J49" si="37">H48+I48</f>
        <v>0</v>
      </c>
      <c r="K48" s="105">
        <f t="shared" ref="K48:K49" si="38">H48*F48</f>
        <v>0</v>
      </c>
      <c r="L48" s="99">
        <f t="shared" ref="L48:L49" si="39">I48*F48</f>
        <v>0</v>
      </c>
      <c r="M48" s="115">
        <f t="shared" ref="M48:M49" si="40">L48+K48</f>
        <v>0</v>
      </c>
      <c r="N48" s="181"/>
      <c r="O48" s="101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</row>
    <row r="49" spans="1:29" s="104" customFormat="1" ht="63.75" customHeight="1" x14ac:dyDescent="0.25">
      <c r="A49" s="120" t="s">
        <v>76</v>
      </c>
      <c r="B49" s="168"/>
      <c r="C49" s="176"/>
      <c r="D49" s="123" t="s">
        <v>102</v>
      </c>
      <c r="E49" s="66" t="s">
        <v>9</v>
      </c>
      <c r="F49" s="102">
        <v>6.65</v>
      </c>
      <c r="G49" s="94"/>
      <c r="H49" s="95"/>
      <c r="I49" s="96"/>
      <c r="J49" s="97">
        <f t="shared" si="37"/>
        <v>0</v>
      </c>
      <c r="K49" s="105">
        <f t="shared" si="38"/>
        <v>0</v>
      </c>
      <c r="L49" s="99">
        <f t="shared" si="39"/>
        <v>0</v>
      </c>
      <c r="M49" s="115">
        <f t="shared" si="40"/>
        <v>0</v>
      </c>
      <c r="N49" s="150" t="s">
        <v>103</v>
      </c>
      <c r="O49" s="101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</row>
    <row r="50" spans="1:29" s="104" customFormat="1" ht="33" customHeight="1" x14ac:dyDescent="0.25">
      <c r="A50" s="32" t="s">
        <v>64</v>
      </c>
      <c r="B50" s="163"/>
      <c r="C50" s="34" t="s">
        <v>25</v>
      </c>
      <c r="D50" s="35"/>
      <c r="E50" s="36"/>
      <c r="F50" s="65"/>
      <c r="G50" s="38"/>
      <c r="H50" s="39"/>
      <c r="I50" s="40"/>
      <c r="J50" s="41"/>
      <c r="K50" s="42">
        <f>SUM(K51:K58)</f>
        <v>0</v>
      </c>
      <c r="L50" s="43">
        <f>SUM(L51:L58)</f>
        <v>0</v>
      </c>
      <c r="M50" s="67">
        <f>L50+K50</f>
        <v>0</v>
      </c>
      <c r="N50" s="117"/>
      <c r="O50" s="101"/>
      <c r="P50" s="103"/>
      <c r="Q50" s="103"/>
      <c r="R50" s="100"/>
      <c r="S50" s="100"/>
      <c r="T50" s="100"/>
      <c r="U50" s="100"/>
      <c r="V50" s="100"/>
      <c r="W50" s="100"/>
      <c r="X50" s="100"/>
      <c r="Y50" s="100"/>
      <c r="Z50" s="100"/>
      <c r="AA50" s="103"/>
      <c r="AB50" s="103"/>
      <c r="AC50" s="103"/>
    </row>
    <row r="51" spans="1:29" s="104" customFormat="1" ht="69" customHeight="1" x14ac:dyDescent="0.25">
      <c r="A51" s="120" t="s">
        <v>65</v>
      </c>
      <c r="B51" s="166"/>
      <c r="C51" s="171" t="str">
        <f>C46</f>
        <v>Колясочная пом.1.1.4 
(чистовая отделка по дизайн-проекту)</v>
      </c>
      <c r="D51" s="14" t="s">
        <v>35</v>
      </c>
      <c r="E51" s="75" t="s">
        <v>21</v>
      </c>
      <c r="F51" s="76">
        <v>9.8000000000000007</v>
      </c>
      <c r="G51" s="107"/>
      <c r="H51" s="108"/>
      <c r="I51" s="109"/>
      <c r="J51" s="97">
        <f>H51+I51</f>
        <v>0</v>
      </c>
      <c r="K51" s="98">
        <f>H51*F51</f>
        <v>0</v>
      </c>
      <c r="L51" s="99">
        <f>I51*F51</f>
        <v>0</v>
      </c>
      <c r="M51" s="115">
        <f>L51+K51</f>
        <v>0</v>
      </c>
      <c r="N51" s="13"/>
      <c r="O51" s="101"/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  <c r="AB51" s="103"/>
      <c r="AC51" s="103"/>
    </row>
    <row r="52" spans="1:29" s="104" customFormat="1" ht="50.25" customHeight="1" x14ac:dyDescent="0.25">
      <c r="A52" s="120" t="s">
        <v>66</v>
      </c>
      <c r="B52" s="166"/>
      <c r="C52" s="174" t="str">
        <f>C40</f>
        <v>Тамбур, пом.1.1.6
(чистовая отделка по дизайн-проекту)</v>
      </c>
      <c r="D52" s="124" t="s">
        <v>31</v>
      </c>
      <c r="E52" s="75" t="s">
        <v>24</v>
      </c>
      <c r="F52" s="76">
        <v>1</v>
      </c>
      <c r="G52" s="107"/>
      <c r="H52" s="108"/>
      <c r="I52" s="109"/>
      <c r="J52" s="97">
        <f t="shared" ref="J52:J57" si="41">H52+I52</f>
        <v>0</v>
      </c>
      <c r="K52" s="98">
        <f t="shared" ref="K52:K57" si="42">H52*F52</f>
        <v>0</v>
      </c>
      <c r="L52" s="99">
        <f t="shared" ref="L52:L57" si="43">I52*F52</f>
        <v>0</v>
      </c>
      <c r="M52" s="115">
        <f t="shared" ref="M52:M57" si="44">L52+K52</f>
        <v>0</v>
      </c>
      <c r="N52" s="13"/>
      <c r="O52" s="101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</row>
    <row r="53" spans="1:29" s="104" customFormat="1" ht="57" customHeight="1" x14ac:dyDescent="0.25">
      <c r="A53" s="120" t="s">
        <v>67</v>
      </c>
      <c r="B53" s="166"/>
      <c r="C53" s="175"/>
      <c r="D53" s="123" t="s">
        <v>104</v>
      </c>
      <c r="E53" s="75" t="s">
        <v>24</v>
      </c>
      <c r="F53" s="76">
        <v>1</v>
      </c>
      <c r="G53" s="107"/>
      <c r="H53" s="108"/>
      <c r="I53" s="109"/>
      <c r="J53" s="97">
        <f t="shared" si="41"/>
        <v>0</v>
      </c>
      <c r="K53" s="98">
        <f t="shared" si="42"/>
        <v>0</v>
      </c>
      <c r="L53" s="99">
        <f t="shared" si="43"/>
        <v>0</v>
      </c>
      <c r="M53" s="115">
        <f t="shared" si="44"/>
        <v>0</v>
      </c>
      <c r="N53" s="125"/>
      <c r="O53" s="101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:29" s="104" customFormat="1" ht="57" customHeight="1" x14ac:dyDescent="0.25">
      <c r="A54" s="120" t="s">
        <v>68</v>
      </c>
      <c r="B54" s="166"/>
      <c r="C54" s="175"/>
      <c r="D54" s="15" t="s">
        <v>112</v>
      </c>
      <c r="E54" s="75" t="s">
        <v>24</v>
      </c>
      <c r="F54" s="76">
        <v>1</v>
      </c>
      <c r="G54" s="107"/>
      <c r="H54" s="108"/>
      <c r="I54" s="109"/>
      <c r="J54" s="97">
        <f t="shared" si="41"/>
        <v>0</v>
      </c>
      <c r="K54" s="98">
        <f t="shared" si="42"/>
        <v>0</v>
      </c>
      <c r="L54" s="99">
        <f t="shared" si="43"/>
        <v>0</v>
      </c>
      <c r="M54" s="115">
        <f t="shared" si="44"/>
        <v>0</v>
      </c>
      <c r="N54" s="13" t="s">
        <v>113</v>
      </c>
      <c r="O54" s="101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:29" s="104" customFormat="1" ht="38.25" customHeight="1" x14ac:dyDescent="0.25">
      <c r="A55" s="120" t="s">
        <v>69</v>
      </c>
      <c r="B55" s="166"/>
      <c r="C55" s="174" t="str">
        <f>C42</f>
        <v>Коридор, пом.1.1.3
(чистовая отделка по дизайн-проекту)</v>
      </c>
      <c r="D55" s="15" t="s">
        <v>110</v>
      </c>
      <c r="E55" s="75" t="s">
        <v>24</v>
      </c>
      <c r="F55" s="77">
        <v>1</v>
      </c>
      <c r="G55" s="110"/>
      <c r="H55" s="111"/>
      <c r="I55" s="96"/>
      <c r="J55" s="97">
        <f t="shared" si="41"/>
        <v>0</v>
      </c>
      <c r="K55" s="98">
        <f t="shared" si="42"/>
        <v>0</v>
      </c>
      <c r="L55" s="99">
        <f t="shared" si="43"/>
        <v>0</v>
      </c>
      <c r="M55" s="115">
        <f t="shared" si="44"/>
        <v>0</v>
      </c>
      <c r="N55" s="16"/>
      <c r="O55" s="101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:29" s="104" customFormat="1" ht="38.25" customHeight="1" x14ac:dyDescent="0.25">
      <c r="A56" s="120" t="s">
        <v>70</v>
      </c>
      <c r="B56" s="166"/>
      <c r="C56" s="175"/>
      <c r="D56" s="15" t="s">
        <v>111</v>
      </c>
      <c r="E56" s="75" t="s">
        <v>24</v>
      </c>
      <c r="F56" s="77">
        <v>1</v>
      </c>
      <c r="G56" s="110"/>
      <c r="H56" s="111"/>
      <c r="I56" s="96"/>
      <c r="J56" s="97">
        <f t="shared" si="41"/>
        <v>0</v>
      </c>
      <c r="K56" s="98">
        <f t="shared" si="42"/>
        <v>0</v>
      </c>
      <c r="L56" s="99">
        <f t="shared" si="43"/>
        <v>0</v>
      </c>
      <c r="M56" s="115">
        <f t="shared" si="44"/>
        <v>0</v>
      </c>
      <c r="N56" s="16"/>
      <c r="O56" s="101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:29" s="104" customFormat="1" ht="46.5" customHeight="1" x14ac:dyDescent="0.25">
      <c r="A57" s="120" t="s">
        <v>71</v>
      </c>
      <c r="B57" s="166"/>
      <c r="C57" s="175"/>
      <c r="D57" s="15" t="s">
        <v>32</v>
      </c>
      <c r="E57" s="75" t="s">
        <v>34</v>
      </c>
      <c r="F57" s="77">
        <f>1*0.6</f>
        <v>0.6</v>
      </c>
      <c r="G57" s="110"/>
      <c r="H57" s="111"/>
      <c r="I57" s="96"/>
      <c r="J57" s="97">
        <f t="shared" si="41"/>
        <v>0</v>
      </c>
      <c r="K57" s="98">
        <f t="shared" si="42"/>
        <v>0</v>
      </c>
      <c r="L57" s="99">
        <f t="shared" si="43"/>
        <v>0</v>
      </c>
      <c r="M57" s="115">
        <f t="shared" si="44"/>
        <v>0</v>
      </c>
      <c r="N57" s="16"/>
      <c r="O57" s="101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:29" s="91" customFormat="1" ht="41.25" customHeight="1" thickBot="1" x14ac:dyDescent="0.3">
      <c r="A58" s="120" t="s">
        <v>72</v>
      </c>
      <c r="B58" s="170"/>
      <c r="C58" s="172"/>
      <c r="D58" s="15" t="s">
        <v>114</v>
      </c>
      <c r="E58" s="75" t="s">
        <v>24</v>
      </c>
      <c r="F58" s="77">
        <v>1</v>
      </c>
      <c r="G58" s="110"/>
      <c r="H58" s="111"/>
      <c r="I58" s="96"/>
      <c r="J58" s="97">
        <f t="shared" ref="J58" si="45">H58+I58</f>
        <v>0</v>
      </c>
      <c r="K58" s="98">
        <f t="shared" ref="K58" si="46">H58*F58</f>
        <v>0</v>
      </c>
      <c r="L58" s="99">
        <f t="shared" ref="L58" si="47">I58*F58</f>
        <v>0</v>
      </c>
      <c r="M58" s="115">
        <f t="shared" ref="M58" si="48">L58+K58</f>
        <v>0</v>
      </c>
      <c r="N58" s="16"/>
      <c r="O58" s="101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</row>
    <row r="59" spans="1:29" s="91" customFormat="1" ht="33" customHeight="1" thickBot="1" x14ac:dyDescent="0.3">
      <c r="A59" s="139"/>
      <c r="B59" s="140" t="s">
        <v>6</v>
      </c>
      <c r="C59" s="141"/>
      <c r="D59" s="141" t="s">
        <v>4</v>
      </c>
      <c r="E59" s="140" t="s">
        <v>77</v>
      </c>
      <c r="F59" s="142">
        <v>1478.17</v>
      </c>
      <c r="G59" s="143"/>
      <c r="H59" s="144">
        <f>K59/F59</f>
        <v>0</v>
      </c>
      <c r="I59" s="145">
        <f>L59/F59</f>
        <v>0</v>
      </c>
      <c r="J59" s="146">
        <f>H59+I59</f>
        <v>0</v>
      </c>
      <c r="K59" s="144">
        <f>K8</f>
        <v>0</v>
      </c>
      <c r="L59" s="145">
        <f>L8</f>
        <v>0</v>
      </c>
      <c r="M59" s="146">
        <f>L59+K59</f>
        <v>0</v>
      </c>
      <c r="N59" s="147"/>
      <c r="O59" s="148"/>
    </row>
    <row r="60" spans="1:29" s="91" customFormat="1" ht="42.75" customHeight="1" x14ac:dyDescent="0.25">
      <c r="A60" s="132"/>
      <c r="B60" s="133"/>
      <c r="C60" s="134"/>
      <c r="D60" s="134"/>
      <c r="E60" s="135"/>
      <c r="F60" s="131"/>
      <c r="G60" s="131"/>
      <c r="H60" s="138"/>
      <c r="I60" s="138"/>
      <c r="J60" s="136"/>
      <c r="K60" s="136"/>
      <c r="L60" s="136"/>
      <c r="M60" s="136"/>
      <c r="N60" s="137"/>
      <c r="O60" s="101"/>
      <c r="P60" s="103"/>
      <c r="Q60" s="103"/>
      <c r="R60" s="103"/>
      <c r="S60" s="103"/>
      <c r="T60" s="103"/>
      <c r="U60" s="103"/>
      <c r="V60" s="103"/>
      <c r="W60" s="103"/>
      <c r="X60" s="103"/>
      <c r="Y60" s="103"/>
      <c r="Z60" s="103"/>
    </row>
    <row r="4233" spans="3:15" x14ac:dyDescent="0.25">
      <c r="C4233" s="68"/>
      <c r="O4233" s="8"/>
    </row>
  </sheetData>
  <autoFilter ref="A9:N59"/>
  <mergeCells count="26">
    <mergeCell ref="A1:N1"/>
    <mergeCell ref="A2:N2"/>
    <mergeCell ref="A3:N3"/>
    <mergeCell ref="N47:N48"/>
    <mergeCell ref="N5:N6"/>
    <mergeCell ref="F5:F6"/>
    <mergeCell ref="G5:G6"/>
    <mergeCell ref="H5:J5"/>
    <mergeCell ref="K5:M5"/>
    <mergeCell ref="A5:A6"/>
    <mergeCell ref="B5:B6"/>
    <mergeCell ref="C5:C6"/>
    <mergeCell ref="D5:D6"/>
    <mergeCell ref="E5:E6"/>
    <mergeCell ref="N40:N41"/>
    <mergeCell ref="N42:N43"/>
    <mergeCell ref="C12:C13"/>
    <mergeCell ref="C40:C41"/>
    <mergeCell ref="C42:C45"/>
    <mergeCell ref="C18:C23"/>
    <mergeCell ref="C52:C54"/>
    <mergeCell ref="C47:C49"/>
    <mergeCell ref="C24:C32"/>
    <mergeCell ref="C33:C34"/>
    <mergeCell ref="C35:C37"/>
    <mergeCell ref="C55:C57"/>
  </mergeCells>
  <pageMargins left="0.7" right="0.7" top="0.75" bottom="0.75" header="0.3" footer="0.3"/>
  <pageSetup paperSize="9" scale="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34"/>
  <sheetViews>
    <sheetView tabSelected="1" topLeftCell="A49" zoomScale="70" zoomScaleNormal="70" workbookViewId="0">
      <selection activeCell="A52" sqref="A52:A59"/>
    </sheetView>
  </sheetViews>
  <sheetFormatPr defaultColWidth="8.85546875" defaultRowHeight="15" x14ac:dyDescent="0.25"/>
  <cols>
    <col min="1" max="1" width="10.28515625" style="8" customWidth="1"/>
    <col min="2" max="2" width="18.28515625" style="8" customWidth="1"/>
    <col min="3" max="3" width="60.140625" style="8" customWidth="1"/>
    <col min="4" max="4" width="72.28515625" style="8" customWidth="1"/>
    <col min="5" max="5" width="13.5703125" style="8" customWidth="1"/>
    <col min="6" max="6" width="15.5703125" style="8" customWidth="1"/>
    <col min="7" max="7" width="16.42578125" style="8" customWidth="1"/>
    <col min="8" max="10" width="14.85546875" style="8" customWidth="1"/>
    <col min="11" max="13" width="18.140625" style="8" customWidth="1"/>
    <col min="14" max="14" width="35" style="8" customWidth="1"/>
    <col min="15" max="15" width="8.85546875" style="21"/>
    <col min="16" max="16384" width="8.85546875" style="8"/>
  </cols>
  <sheetData>
    <row r="1" spans="1:26" s="4" customFormat="1" ht="44.25" customHeight="1" x14ac:dyDescent="0.25">
      <c r="A1" s="177" t="s">
        <v>115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7"/>
      <c r="N1" s="177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</row>
    <row r="2" spans="1:26" ht="81.75" customHeight="1" x14ac:dyDescent="0.25">
      <c r="A2" s="178" t="s">
        <v>133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29"/>
      <c r="P2" s="129"/>
      <c r="Q2" s="129"/>
      <c r="R2" s="129"/>
      <c r="S2" s="129"/>
      <c r="T2" s="129"/>
      <c r="U2" s="129"/>
      <c r="V2" s="129"/>
      <c r="W2" s="129"/>
      <c r="X2" s="129"/>
      <c r="Y2" s="129"/>
      <c r="Z2" s="129"/>
    </row>
    <row r="3" spans="1:26" ht="67.5" customHeight="1" x14ac:dyDescent="0.25">
      <c r="A3" s="179" t="s">
        <v>116</v>
      </c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</row>
    <row r="4" spans="1:26" ht="24" thickBot="1" x14ac:dyDescent="0.4">
      <c r="A4" s="1"/>
      <c r="B4" s="1"/>
      <c r="C4" s="2"/>
      <c r="D4" s="3"/>
      <c r="E4" s="3"/>
      <c r="F4" s="2"/>
      <c r="G4" s="2"/>
      <c r="H4" s="2"/>
      <c r="I4" s="17"/>
      <c r="J4" s="17"/>
      <c r="K4" s="17"/>
      <c r="L4" s="18"/>
      <c r="M4" s="4"/>
      <c r="N4" s="19"/>
      <c r="O4" s="9"/>
      <c r="P4" s="5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s="91" customFormat="1" ht="27" customHeight="1" x14ac:dyDescent="0.25">
      <c r="A5" s="191" t="s">
        <v>1</v>
      </c>
      <c r="B5" s="193" t="s">
        <v>5</v>
      </c>
      <c r="C5" s="193" t="s">
        <v>11</v>
      </c>
      <c r="D5" s="193" t="s">
        <v>12</v>
      </c>
      <c r="E5" s="195" t="s">
        <v>0</v>
      </c>
      <c r="F5" s="184" t="s">
        <v>2</v>
      </c>
      <c r="G5" s="186" t="s">
        <v>13</v>
      </c>
      <c r="H5" s="188" t="s">
        <v>7</v>
      </c>
      <c r="I5" s="189"/>
      <c r="J5" s="190"/>
      <c r="K5" s="188" t="s">
        <v>14</v>
      </c>
      <c r="L5" s="189"/>
      <c r="M5" s="189"/>
      <c r="N5" s="182" t="s">
        <v>3</v>
      </c>
      <c r="O5" s="21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s="91" customFormat="1" ht="24.95" customHeight="1" x14ac:dyDescent="0.25">
      <c r="A6" s="192"/>
      <c r="B6" s="194"/>
      <c r="C6" s="194"/>
      <c r="D6" s="194"/>
      <c r="E6" s="196"/>
      <c r="F6" s="185"/>
      <c r="G6" s="187"/>
      <c r="H6" s="22" t="s">
        <v>15</v>
      </c>
      <c r="I6" s="23" t="s">
        <v>16</v>
      </c>
      <c r="J6" s="24" t="s">
        <v>17</v>
      </c>
      <c r="K6" s="22" t="s">
        <v>15</v>
      </c>
      <c r="L6" s="23" t="s">
        <v>16</v>
      </c>
      <c r="M6" s="112" t="s">
        <v>17</v>
      </c>
      <c r="N6" s="183" t="s">
        <v>17</v>
      </c>
      <c r="O6" s="21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s="91" customFormat="1" ht="24.75" customHeight="1" thickBot="1" x14ac:dyDescent="0.3">
      <c r="A7" s="25">
        <v>1</v>
      </c>
      <c r="B7" s="26">
        <v>2</v>
      </c>
      <c r="C7" s="26">
        <v>3</v>
      </c>
      <c r="D7" s="27">
        <v>4</v>
      </c>
      <c r="E7" s="27">
        <v>5</v>
      </c>
      <c r="F7" s="28">
        <v>6</v>
      </c>
      <c r="G7" s="29">
        <v>7</v>
      </c>
      <c r="H7" s="30">
        <v>8</v>
      </c>
      <c r="I7" s="6">
        <v>9</v>
      </c>
      <c r="J7" s="11">
        <v>10</v>
      </c>
      <c r="K7" s="12">
        <v>11</v>
      </c>
      <c r="L7" s="27">
        <v>12</v>
      </c>
      <c r="M7" s="113">
        <v>13</v>
      </c>
      <c r="N7" s="31">
        <v>14</v>
      </c>
      <c r="O7" s="10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s="100" customFormat="1" ht="33" customHeight="1" x14ac:dyDescent="0.25">
      <c r="A8" s="78" t="s">
        <v>18</v>
      </c>
      <c r="B8" s="79"/>
      <c r="C8" s="80" t="s">
        <v>129</v>
      </c>
      <c r="D8" s="81"/>
      <c r="E8" s="82"/>
      <c r="F8" s="83"/>
      <c r="G8" s="84"/>
      <c r="H8" s="85"/>
      <c r="I8" s="86"/>
      <c r="J8" s="87"/>
      <c r="K8" s="88">
        <f>K9+K16+K39+K51</f>
        <v>0</v>
      </c>
      <c r="L8" s="89">
        <f>L9+L16+L39+L51</f>
        <v>0</v>
      </c>
      <c r="M8" s="114">
        <f>L8+K8</f>
        <v>0</v>
      </c>
      <c r="N8" s="90"/>
      <c r="O8" s="9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</row>
    <row r="9" spans="1:26" s="100" customFormat="1" ht="33" customHeight="1" x14ac:dyDescent="0.25">
      <c r="A9" s="33" t="s">
        <v>19</v>
      </c>
      <c r="B9" s="33"/>
      <c r="C9" s="34" t="s">
        <v>94</v>
      </c>
      <c r="D9" s="35"/>
      <c r="E9" s="36" t="s">
        <v>9</v>
      </c>
      <c r="F9" s="37">
        <f>F11+F12+F14+F15+F13</f>
        <v>88.26</v>
      </c>
      <c r="G9" s="38"/>
      <c r="H9" s="39"/>
      <c r="I9" s="40"/>
      <c r="J9" s="41"/>
      <c r="K9" s="42">
        <f>K10</f>
        <v>0</v>
      </c>
      <c r="L9" s="43">
        <f>L10</f>
        <v>0</v>
      </c>
      <c r="M9" s="67">
        <f>L9+K9</f>
        <v>0</v>
      </c>
      <c r="N9" s="44"/>
      <c r="O9" s="9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</row>
    <row r="10" spans="1:26" s="100" customFormat="1" ht="33" customHeight="1" x14ac:dyDescent="0.25">
      <c r="A10" s="127" t="s">
        <v>8</v>
      </c>
      <c r="B10" s="92"/>
      <c r="C10" s="45" t="s">
        <v>20</v>
      </c>
      <c r="D10" s="46"/>
      <c r="E10" s="47"/>
      <c r="F10" s="48"/>
      <c r="G10" s="49"/>
      <c r="H10" s="50"/>
      <c r="I10" s="51"/>
      <c r="J10" s="52"/>
      <c r="K10" s="53">
        <f>SUM(K11:K15)</f>
        <v>0</v>
      </c>
      <c r="L10" s="54">
        <f>SUM(L11:L15)</f>
        <v>0</v>
      </c>
      <c r="M10" s="69">
        <f>L10+K10</f>
        <v>0</v>
      </c>
      <c r="N10" s="55"/>
      <c r="O10" s="9"/>
      <c r="P10" s="91"/>
      <c r="Q10" s="91"/>
      <c r="R10" s="91"/>
      <c r="S10" s="91"/>
      <c r="T10" s="91"/>
      <c r="U10" s="91"/>
      <c r="V10" s="91"/>
      <c r="W10" s="91"/>
      <c r="X10" s="91"/>
      <c r="Y10" s="91"/>
      <c r="Z10" s="91"/>
    </row>
    <row r="11" spans="1:26" s="100" customFormat="1" ht="46.5" customHeight="1" x14ac:dyDescent="0.25">
      <c r="A11" s="121" t="s">
        <v>36</v>
      </c>
      <c r="B11" s="158">
        <v>4100027579</v>
      </c>
      <c r="C11" s="151" t="s">
        <v>118</v>
      </c>
      <c r="D11" s="72" t="s">
        <v>124</v>
      </c>
      <c r="E11" s="66" t="s">
        <v>9</v>
      </c>
      <c r="F11" s="102">
        <v>10.4</v>
      </c>
      <c r="G11" s="94">
        <v>1.04</v>
      </c>
      <c r="H11" s="95"/>
      <c r="I11" s="96">
        <f t="shared" ref="I11:I15" si="0">0*G11</f>
        <v>0</v>
      </c>
      <c r="J11" s="97">
        <f>H11+I11</f>
        <v>0</v>
      </c>
      <c r="K11" s="98">
        <f>H11*F11</f>
        <v>0</v>
      </c>
      <c r="L11" s="99">
        <f>I11*F11</f>
        <v>0</v>
      </c>
      <c r="M11" s="115">
        <f>L11+K11</f>
        <v>0</v>
      </c>
      <c r="N11" s="16" t="s">
        <v>95</v>
      </c>
      <c r="O11" s="9"/>
      <c r="P11" s="91"/>
      <c r="Q11" s="91"/>
      <c r="R11" s="91"/>
      <c r="S11" s="91"/>
      <c r="T11" s="91"/>
      <c r="U11" s="91"/>
      <c r="V11" s="91"/>
      <c r="W11" s="91"/>
      <c r="X11" s="91"/>
      <c r="Y11" s="91"/>
      <c r="Z11" s="91"/>
    </row>
    <row r="12" spans="1:26" s="100" customFormat="1" ht="46.5" customHeight="1" x14ac:dyDescent="0.25">
      <c r="A12" s="121" t="s">
        <v>37</v>
      </c>
      <c r="B12" s="158">
        <v>4100027579</v>
      </c>
      <c r="C12" s="174" t="s">
        <v>117</v>
      </c>
      <c r="D12" s="72" t="s">
        <v>124</v>
      </c>
      <c r="E12" s="66" t="s">
        <v>9</v>
      </c>
      <c r="F12" s="102">
        <v>54.4</v>
      </c>
      <c r="G12" s="94">
        <v>1.04</v>
      </c>
      <c r="H12" s="95"/>
      <c r="I12" s="96">
        <f t="shared" si="0"/>
        <v>0</v>
      </c>
      <c r="J12" s="97">
        <f t="shared" ref="J12:J15" si="1">H12+I12</f>
        <v>0</v>
      </c>
      <c r="K12" s="98">
        <f t="shared" ref="K12:K15" si="2">H12*F12</f>
        <v>0</v>
      </c>
      <c r="L12" s="99">
        <f t="shared" ref="L12:L15" si="3">I12*F12</f>
        <v>0</v>
      </c>
      <c r="M12" s="115">
        <f t="shared" ref="M12:M15" si="4">L12+K12</f>
        <v>0</v>
      </c>
      <c r="N12" s="16" t="s">
        <v>95</v>
      </c>
      <c r="O12" s="9"/>
      <c r="P12" s="91"/>
      <c r="Q12" s="91"/>
      <c r="R12" s="91"/>
      <c r="S12" s="91"/>
      <c r="T12" s="91"/>
      <c r="U12" s="91"/>
      <c r="V12" s="91"/>
      <c r="W12" s="91"/>
      <c r="X12" s="91"/>
      <c r="Y12" s="91"/>
      <c r="Z12" s="91"/>
    </row>
    <row r="13" spans="1:26" s="100" customFormat="1" ht="46.5" customHeight="1" x14ac:dyDescent="0.25">
      <c r="A13" s="121" t="s">
        <v>38</v>
      </c>
      <c r="B13" s="158">
        <v>4100027579</v>
      </c>
      <c r="C13" s="176"/>
      <c r="D13" s="72" t="s">
        <v>126</v>
      </c>
      <c r="E13" s="66" t="s">
        <v>9</v>
      </c>
      <c r="F13" s="102">
        <v>2.7</v>
      </c>
      <c r="G13" s="94">
        <v>1.04</v>
      </c>
      <c r="H13" s="95"/>
      <c r="I13" s="96">
        <f t="shared" ref="I13" si="5">0*G13</f>
        <v>0</v>
      </c>
      <c r="J13" s="97">
        <f t="shared" ref="J13" si="6">H13+I13</f>
        <v>0</v>
      </c>
      <c r="K13" s="98">
        <f t="shared" ref="K13" si="7">H13*F13</f>
        <v>0</v>
      </c>
      <c r="L13" s="99">
        <f t="shared" ref="L13" si="8">I13*F13</f>
        <v>0</v>
      </c>
      <c r="M13" s="115">
        <f t="shared" ref="M13" si="9">L13+K13</f>
        <v>0</v>
      </c>
      <c r="N13" s="16" t="s">
        <v>122</v>
      </c>
      <c r="O13" s="9"/>
      <c r="P13" s="91"/>
      <c r="Q13" s="91"/>
      <c r="R13" s="91"/>
      <c r="S13" s="91"/>
      <c r="T13" s="91"/>
      <c r="U13" s="91"/>
      <c r="V13" s="91"/>
      <c r="W13" s="91"/>
      <c r="X13" s="91"/>
      <c r="Y13" s="91"/>
      <c r="Z13" s="91"/>
    </row>
    <row r="14" spans="1:26" s="100" customFormat="1" ht="46.5" customHeight="1" x14ac:dyDescent="0.25">
      <c r="A14" s="121" t="s">
        <v>39</v>
      </c>
      <c r="B14" s="158">
        <v>4100027579</v>
      </c>
      <c r="C14" s="151" t="s">
        <v>119</v>
      </c>
      <c r="D14" s="72" t="s">
        <v>124</v>
      </c>
      <c r="E14" s="66" t="s">
        <v>9</v>
      </c>
      <c r="F14" s="102">
        <v>5.8</v>
      </c>
      <c r="G14" s="94">
        <v>1.04</v>
      </c>
      <c r="H14" s="95"/>
      <c r="I14" s="96">
        <f t="shared" si="0"/>
        <v>0</v>
      </c>
      <c r="J14" s="97">
        <f t="shared" si="1"/>
        <v>0</v>
      </c>
      <c r="K14" s="98">
        <f t="shared" si="2"/>
        <v>0</v>
      </c>
      <c r="L14" s="99">
        <f t="shared" si="3"/>
        <v>0</v>
      </c>
      <c r="M14" s="115">
        <f t="shared" si="4"/>
        <v>0</v>
      </c>
      <c r="N14" s="16" t="s">
        <v>95</v>
      </c>
      <c r="O14" s="9"/>
      <c r="P14" s="91"/>
      <c r="Q14" s="91"/>
      <c r="R14" s="91"/>
      <c r="S14" s="91"/>
      <c r="T14" s="91"/>
      <c r="U14" s="91"/>
      <c r="V14" s="91"/>
      <c r="W14" s="91"/>
      <c r="X14" s="91"/>
      <c r="Y14" s="91"/>
      <c r="Z14" s="91"/>
    </row>
    <row r="15" spans="1:26" s="100" customFormat="1" ht="46.5" customHeight="1" x14ac:dyDescent="0.25">
      <c r="A15" s="121" t="s">
        <v>40</v>
      </c>
      <c r="B15" s="158">
        <v>4100027579</v>
      </c>
      <c r="C15" s="151" t="s">
        <v>120</v>
      </c>
      <c r="D15" s="72" t="s">
        <v>124</v>
      </c>
      <c r="E15" s="66" t="s">
        <v>9</v>
      </c>
      <c r="F15" s="102">
        <v>14.96</v>
      </c>
      <c r="G15" s="94">
        <v>1.04</v>
      </c>
      <c r="H15" s="95"/>
      <c r="I15" s="96">
        <f t="shared" si="0"/>
        <v>0</v>
      </c>
      <c r="J15" s="97">
        <f t="shared" si="1"/>
        <v>0</v>
      </c>
      <c r="K15" s="98">
        <f t="shared" si="2"/>
        <v>0</v>
      </c>
      <c r="L15" s="99">
        <f t="shared" si="3"/>
        <v>0</v>
      </c>
      <c r="M15" s="115">
        <f t="shared" si="4"/>
        <v>0</v>
      </c>
      <c r="N15" s="16" t="s">
        <v>96</v>
      </c>
      <c r="O15" s="9"/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</row>
    <row r="16" spans="1:26" s="91" customFormat="1" ht="33" customHeight="1" x14ac:dyDescent="0.25">
      <c r="A16" s="33" t="s">
        <v>29</v>
      </c>
      <c r="B16" s="163"/>
      <c r="C16" s="34" t="s">
        <v>86</v>
      </c>
      <c r="D16" s="35"/>
      <c r="E16" s="36" t="s">
        <v>9</v>
      </c>
      <c r="F16" s="37">
        <f>F18+F19+F24+F25+F26+F27+F28+F29+F30+F32+F35+F36+F37</f>
        <v>233.95</v>
      </c>
      <c r="G16" s="38"/>
      <c r="H16" s="39"/>
      <c r="I16" s="40"/>
      <c r="J16" s="41"/>
      <c r="K16" s="42">
        <f>K17</f>
        <v>0</v>
      </c>
      <c r="L16" s="43">
        <f>L17</f>
        <v>0</v>
      </c>
      <c r="M16" s="67">
        <f>L16+K16</f>
        <v>0</v>
      </c>
      <c r="N16" s="44"/>
      <c r="O16" s="9"/>
    </row>
    <row r="17" spans="1:26" s="91" customFormat="1" ht="33" customHeight="1" x14ac:dyDescent="0.25">
      <c r="A17" s="153" t="s">
        <v>10</v>
      </c>
      <c r="B17" s="164"/>
      <c r="C17" s="45" t="s">
        <v>20</v>
      </c>
      <c r="D17" s="46"/>
      <c r="E17" s="47"/>
      <c r="F17" s="48"/>
      <c r="G17" s="49"/>
      <c r="H17" s="50"/>
      <c r="I17" s="51"/>
      <c r="J17" s="52"/>
      <c r="K17" s="53">
        <f>SUM(K18:K38)</f>
        <v>0</v>
      </c>
      <c r="L17" s="54">
        <f>SUM(L18:L38)</f>
        <v>0</v>
      </c>
      <c r="M17" s="69">
        <f>L17+K17</f>
        <v>0</v>
      </c>
      <c r="N17" s="55"/>
      <c r="O17" s="9"/>
    </row>
    <row r="18" spans="1:26" s="91" customFormat="1" ht="54.75" customHeight="1" x14ac:dyDescent="0.25">
      <c r="A18" s="121" t="s">
        <v>30</v>
      </c>
      <c r="B18" s="161">
        <v>4100025368</v>
      </c>
      <c r="C18" s="175" t="str">
        <f>C11</f>
        <v>Тамбур, пом.1.4.6
(чистовая отделка по дизайн-проекту)</v>
      </c>
      <c r="D18" s="73" t="s">
        <v>79</v>
      </c>
      <c r="E18" s="74" t="s">
        <v>9</v>
      </c>
      <c r="F18" s="93">
        <v>6.82</v>
      </c>
      <c r="G18" s="94">
        <v>1.04</v>
      </c>
      <c r="H18" s="95"/>
      <c r="I18" s="96">
        <f>0*G18</f>
        <v>0</v>
      </c>
      <c r="J18" s="97">
        <f>H18+I18</f>
        <v>0</v>
      </c>
      <c r="K18" s="98">
        <f>H18*F18</f>
        <v>0</v>
      </c>
      <c r="L18" s="99">
        <f>I18*F18</f>
        <v>0</v>
      </c>
      <c r="M18" s="115">
        <f>L18+K18</f>
        <v>0</v>
      </c>
      <c r="N18" s="13" t="s">
        <v>84</v>
      </c>
      <c r="O18" s="2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</row>
    <row r="19" spans="1:26" s="100" customFormat="1" ht="51.75" customHeight="1" x14ac:dyDescent="0.25">
      <c r="A19" s="121" t="s">
        <v>41</v>
      </c>
      <c r="B19" s="158"/>
      <c r="C19" s="175"/>
      <c r="D19" s="70" t="s">
        <v>130</v>
      </c>
      <c r="E19" s="74" t="s">
        <v>9</v>
      </c>
      <c r="F19" s="93">
        <v>22.16</v>
      </c>
      <c r="G19" s="56"/>
      <c r="H19" s="95"/>
      <c r="I19" s="96"/>
      <c r="J19" s="97">
        <f t="shared" ref="J19:J38" si="10">H19+I19</f>
        <v>0</v>
      </c>
      <c r="K19" s="98">
        <f t="shared" ref="K19:K37" si="11">H19*F19</f>
        <v>0</v>
      </c>
      <c r="L19" s="99">
        <f t="shared" ref="L19:L27" si="12">I19*F19</f>
        <v>0</v>
      </c>
      <c r="M19" s="115">
        <f t="shared" ref="M19:M37" si="13">L19+K19</f>
        <v>0</v>
      </c>
      <c r="N19" s="150" t="s">
        <v>85</v>
      </c>
      <c r="O19" s="9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</row>
    <row r="20" spans="1:26" s="100" customFormat="1" ht="63" customHeight="1" x14ac:dyDescent="0.25">
      <c r="A20" s="121" t="s">
        <v>42</v>
      </c>
      <c r="B20" s="158">
        <v>4100027579</v>
      </c>
      <c r="C20" s="176"/>
      <c r="D20" s="73" t="s">
        <v>127</v>
      </c>
      <c r="E20" s="74" t="s">
        <v>28</v>
      </c>
      <c r="F20" s="93">
        <v>5.08</v>
      </c>
      <c r="G20" s="56">
        <v>1.1000000000000001</v>
      </c>
      <c r="H20" s="95"/>
      <c r="I20" s="96">
        <f t="shared" ref="I20:I28" si="14">0*G20</f>
        <v>0</v>
      </c>
      <c r="J20" s="97">
        <f t="shared" si="10"/>
        <v>0</v>
      </c>
      <c r="K20" s="98">
        <f t="shared" si="11"/>
        <v>0</v>
      </c>
      <c r="L20" s="99">
        <f t="shared" si="12"/>
        <v>0</v>
      </c>
      <c r="M20" s="115">
        <f t="shared" si="13"/>
        <v>0</v>
      </c>
      <c r="N20" s="150"/>
      <c r="O20" s="9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</row>
    <row r="21" spans="1:26" s="100" customFormat="1" ht="54" customHeight="1" x14ac:dyDescent="0.25">
      <c r="A21" s="121" t="s">
        <v>43</v>
      </c>
      <c r="B21" s="158"/>
      <c r="C21" s="174" t="str">
        <f>C12</f>
        <v>Коридор, пом.1.4.3
(чистовая отделка по дизайн-проекту)</v>
      </c>
      <c r="D21" s="14" t="s">
        <v>105</v>
      </c>
      <c r="E21" s="74" t="s">
        <v>9</v>
      </c>
      <c r="F21" s="93">
        <v>6.23</v>
      </c>
      <c r="G21" s="56"/>
      <c r="H21" s="95"/>
      <c r="I21" s="96"/>
      <c r="J21" s="97">
        <f t="shared" si="10"/>
        <v>0</v>
      </c>
      <c r="K21" s="98">
        <f t="shared" si="11"/>
        <v>0</v>
      </c>
      <c r="L21" s="99">
        <f t="shared" si="12"/>
        <v>0</v>
      </c>
      <c r="M21" s="115">
        <f t="shared" si="13"/>
        <v>0</v>
      </c>
      <c r="N21" s="13"/>
      <c r="O21" s="9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</row>
    <row r="22" spans="1:26" s="100" customFormat="1" ht="54" customHeight="1" x14ac:dyDescent="0.25">
      <c r="A22" s="121" t="s">
        <v>44</v>
      </c>
      <c r="B22" s="158"/>
      <c r="C22" s="175"/>
      <c r="D22" s="14" t="s">
        <v>22</v>
      </c>
      <c r="E22" s="74" t="s">
        <v>9</v>
      </c>
      <c r="F22" s="93">
        <v>7.95</v>
      </c>
      <c r="G22" s="56"/>
      <c r="H22" s="95"/>
      <c r="I22" s="96"/>
      <c r="J22" s="97">
        <f t="shared" si="10"/>
        <v>0</v>
      </c>
      <c r="K22" s="98">
        <f t="shared" ref="K22" si="15">H22*F22</f>
        <v>0</v>
      </c>
      <c r="L22" s="99">
        <f t="shared" ref="L22" si="16">I22*F22</f>
        <v>0</v>
      </c>
      <c r="M22" s="115">
        <f t="shared" ref="M22" si="17">L22+K22</f>
        <v>0</v>
      </c>
      <c r="N22" s="13"/>
      <c r="O22" s="9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</row>
    <row r="23" spans="1:26" s="100" customFormat="1" ht="54" customHeight="1" x14ac:dyDescent="0.25">
      <c r="A23" s="121" t="s">
        <v>45</v>
      </c>
      <c r="B23" s="158"/>
      <c r="C23" s="175"/>
      <c r="D23" s="14" t="s">
        <v>106</v>
      </c>
      <c r="E23" s="74" t="s">
        <v>9</v>
      </c>
      <c r="F23" s="93">
        <v>9.15</v>
      </c>
      <c r="G23" s="56"/>
      <c r="H23" s="95"/>
      <c r="I23" s="96"/>
      <c r="J23" s="97">
        <f t="shared" si="10"/>
        <v>0</v>
      </c>
      <c r="K23" s="98">
        <f t="shared" si="11"/>
        <v>0</v>
      </c>
      <c r="L23" s="99">
        <f t="shared" si="12"/>
        <v>0</v>
      </c>
      <c r="M23" s="115">
        <f t="shared" si="13"/>
        <v>0</v>
      </c>
      <c r="N23" s="13"/>
      <c r="O23" s="9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</row>
    <row r="24" spans="1:26" s="100" customFormat="1" ht="54" customHeight="1" x14ac:dyDescent="0.25">
      <c r="A24" s="121" t="s">
        <v>46</v>
      </c>
      <c r="B24" s="161">
        <v>4100025368</v>
      </c>
      <c r="C24" s="175"/>
      <c r="D24" s="73" t="s">
        <v>79</v>
      </c>
      <c r="E24" s="74" t="s">
        <v>9</v>
      </c>
      <c r="F24" s="93">
        <v>36.94</v>
      </c>
      <c r="G24" s="56">
        <v>1.04</v>
      </c>
      <c r="H24" s="95"/>
      <c r="I24" s="96">
        <f t="shared" ref="I24" si="18">0*G24</f>
        <v>0</v>
      </c>
      <c r="J24" s="97">
        <f t="shared" si="10"/>
        <v>0</v>
      </c>
      <c r="K24" s="98">
        <f t="shared" si="11"/>
        <v>0</v>
      </c>
      <c r="L24" s="99">
        <f t="shared" si="12"/>
        <v>0</v>
      </c>
      <c r="M24" s="115">
        <f t="shared" si="13"/>
        <v>0</v>
      </c>
      <c r="N24" s="13" t="s">
        <v>84</v>
      </c>
      <c r="O24" s="9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</row>
    <row r="25" spans="1:26" s="100" customFormat="1" ht="54" customHeight="1" x14ac:dyDescent="0.25">
      <c r="A25" s="121" t="s">
        <v>47</v>
      </c>
      <c r="B25" s="161">
        <v>4100025369</v>
      </c>
      <c r="C25" s="175"/>
      <c r="D25" s="73" t="s">
        <v>80</v>
      </c>
      <c r="E25" s="74" t="s">
        <v>9</v>
      </c>
      <c r="F25" s="93">
        <v>2.0699999999999998</v>
      </c>
      <c r="G25" s="107">
        <v>1.04</v>
      </c>
      <c r="H25" s="95"/>
      <c r="I25" s="96">
        <f>0*G25</f>
        <v>0</v>
      </c>
      <c r="J25" s="97">
        <f t="shared" si="10"/>
        <v>0</v>
      </c>
      <c r="K25" s="98">
        <f>H25*F25</f>
        <v>0</v>
      </c>
      <c r="L25" s="99">
        <f>I25*F25</f>
        <v>0</v>
      </c>
      <c r="M25" s="115">
        <f>L25+K25</f>
        <v>0</v>
      </c>
      <c r="N25" s="13" t="s">
        <v>81</v>
      </c>
      <c r="O25" s="9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</row>
    <row r="26" spans="1:26" s="100" customFormat="1" ht="54" customHeight="1" x14ac:dyDescent="0.2">
      <c r="A26" s="121" t="s">
        <v>48</v>
      </c>
      <c r="B26" s="161">
        <v>4100027579</v>
      </c>
      <c r="C26" s="175"/>
      <c r="D26" s="73" t="s">
        <v>128</v>
      </c>
      <c r="E26" s="74" t="s">
        <v>9</v>
      </c>
      <c r="F26" s="93">
        <v>5.18</v>
      </c>
      <c r="G26" s="94">
        <v>1.04</v>
      </c>
      <c r="H26" s="95"/>
      <c r="I26" s="96">
        <f t="shared" si="14"/>
        <v>0</v>
      </c>
      <c r="J26" s="97">
        <f t="shared" si="10"/>
        <v>0</v>
      </c>
      <c r="K26" s="98">
        <f t="shared" si="11"/>
        <v>0</v>
      </c>
      <c r="L26" s="99">
        <f t="shared" si="12"/>
        <v>0</v>
      </c>
      <c r="M26" s="115">
        <f t="shared" si="13"/>
        <v>0</v>
      </c>
      <c r="N26" s="150" t="s">
        <v>82</v>
      </c>
      <c r="O26" s="20"/>
    </row>
    <row r="27" spans="1:26" s="91" customFormat="1" ht="36" customHeight="1" x14ac:dyDescent="0.25">
      <c r="A27" s="121" t="s">
        <v>49</v>
      </c>
      <c r="B27" s="161">
        <v>4100025420</v>
      </c>
      <c r="C27" s="175"/>
      <c r="D27" s="73" t="s">
        <v>87</v>
      </c>
      <c r="E27" s="74" t="s">
        <v>9</v>
      </c>
      <c r="F27" s="93">
        <v>3.05</v>
      </c>
      <c r="G27" s="56">
        <v>1.04</v>
      </c>
      <c r="H27" s="95"/>
      <c r="I27" s="96">
        <f t="shared" si="14"/>
        <v>0</v>
      </c>
      <c r="J27" s="97">
        <f t="shared" si="10"/>
        <v>0</v>
      </c>
      <c r="K27" s="98">
        <f t="shared" si="11"/>
        <v>0</v>
      </c>
      <c r="L27" s="99">
        <f t="shared" si="12"/>
        <v>0</v>
      </c>
      <c r="M27" s="115">
        <f t="shared" si="13"/>
        <v>0</v>
      </c>
      <c r="N27" s="150" t="s">
        <v>26</v>
      </c>
      <c r="O27" s="2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</row>
    <row r="28" spans="1:26" s="91" customFormat="1" ht="49.5" customHeight="1" x14ac:dyDescent="0.25">
      <c r="A28" s="121" t="s">
        <v>50</v>
      </c>
      <c r="B28" s="161">
        <v>4100025383</v>
      </c>
      <c r="C28" s="197"/>
      <c r="D28" s="73" t="s">
        <v>88</v>
      </c>
      <c r="E28" s="74" t="s">
        <v>9</v>
      </c>
      <c r="F28" s="93">
        <v>12.37</v>
      </c>
      <c r="G28" s="94">
        <v>1.04</v>
      </c>
      <c r="H28" s="95"/>
      <c r="I28" s="96">
        <f t="shared" si="14"/>
        <v>0</v>
      </c>
      <c r="J28" s="97">
        <f t="shared" si="10"/>
        <v>0</v>
      </c>
      <c r="K28" s="98">
        <f t="shared" si="11"/>
        <v>0</v>
      </c>
      <c r="L28" s="99">
        <f>I28*F28</f>
        <v>0</v>
      </c>
      <c r="M28" s="115">
        <f t="shared" si="13"/>
        <v>0</v>
      </c>
      <c r="N28" s="150" t="s">
        <v>89</v>
      </c>
      <c r="O28" s="2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</row>
    <row r="29" spans="1:26" s="91" customFormat="1" ht="69.75" customHeight="1" x14ac:dyDescent="0.25">
      <c r="A29" s="121" t="s">
        <v>51</v>
      </c>
      <c r="B29" s="162"/>
      <c r="C29" s="175"/>
      <c r="D29" s="70" t="s">
        <v>131</v>
      </c>
      <c r="E29" s="74" t="s">
        <v>9</v>
      </c>
      <c r="F29" s="71">
        <v>3.62</v>
      </c>
      <c r="G29" s="107"/>
      <c r="H29" s="108"/>
      <c r="I29" s="96"/>
      <c r="J29" s="97">
        <f>H29+I29</f>
        <v>0</v>
      </c>
      <c r="K29" s="98">
        <f t="shared" si="11"/>
        <v>0</v>
      </c>
      <c r="L29" s="99">
        <f t="shared" ref="L29:L36" si="19">I29*F29</f>
        <v>0</v>
      </c>
      <c r="M29" s="115">
        <f t="shared" si="13"/>
        <v>0</v>
      </c>
      <c r="N29" s="150" t="s">
        <v>90</v>
      </c>
      <c r="O29" s="20"/>
      <c r="P29" s="100"/>
      <c r="Q29" s="100"/>
      <c r="R29" s="100"/>
      <c r="S29" s="100"/>
      <c r="T29" s="100"/>
      <c r="U29" s="100"/>
      <c r="V29" s="100"/>
      <c r="W29" s="100"/>
      <c r="X29" s="100"/>
      <c r="Y29" s="100"/>
      <c r="Z29" s="100"/>
    </row>
    <row r="30" spans="1:26" s="91" customFormat="1" ht="63" customHeight="1" x14ac:dyDescent="0.25">
      <c r="A30" s="121" t="s">
        <v>52</v>
      </c>
      <c r="B30" s="162"/>
      <c r="C30" s="175"/>
      <c r="D30" s="70" t="s">
        <v>130</v>
      </c>
      <c r="E30" s="74" t="s">
        <v>9</v>
      </c>
      <c r="F30" s="71">
        <v>76.510000000000005</v>
      </c>
      <c r="G30" s="107"/>
      <c r="H30" s="108"/>
      <c r="I30" s="96"/>
      <c r="J30" s="97">
        <f t="shared" si="10"/>
        <v>0</v>
      </c>
      <c r="K30" s="98">
        <f t="shared" si="11"/>
        <v>0</v>
      </c>
      <c r="L30" s="99">
        <f t="shared" si="19"/>
        <v>0</v>
      </c>
      <c r="M30" s="115">
        <f t="shared" si="13"/>
        <v>0</v>
      </c>
      <c r="N30" s="150" t="s">
        <v>83</v>
      </c>
      <c r="O30" s="20"/>
      <c r="P30" s="100"/>
      <c r="Q30" s="100"/>
      <c r="R30" s="100"/>
      <c r="S30" s="100"/>
      <c r="T30" s="100"/>
      <c r="U30" s="100"/>
      <c r="V30" s="100"/>
      <c r="W30" s="100"/>
      <c r="X30" s="100"/>
      <c r="Y30" s="100"/>
      <c r="Z30" s="100"/>
    </row>
    <row r="31" spans="1:26" s="91" customFormat="1" ht="63" customHeight="1" x14ac:dyDescent="0.25">
      <c r="A31" s="121" t="s">
        <v>53</v>
      </c>
      <c r="B31" s="162">
        <v>4100027579</v>
      </c>
      <c r="C31" s="176"/>
      <c r="D31" s="73" t="s">
        <v>127</v>
      </c>
      <c r="E31" s="74" t="s">
        <v>28</v>
      </c>
      <c r="F31" s="71">
        <v>25.72</v>
      </c>
      <c r="G31" s="107">
        <v>1.1000000000000001</v>
      </c>
      <c r="H31" s="108"/>
      <c r="I31" s="96">
        <f t="shared" ref="I31:I37" si="20">0*G31</f>
        <v>0</v>
      </c>
      <c r="J31" s="97">
        <f t="shared" si="10"/>
        <v>0</v>
      </c>
      <c r="K31" s="98">
        <f t="shared" si="11"/>
        <v>0</v>
      </c>
      <c r="L31" s="99">
        <f t="shared" si="19"/>
        <v>0</v>
      </c>
      <c r="M31" s="115">
        <f t="shared" si="13"/>
        <v>0</v>
      </c>
      <c r="N31" s="150"/>
      <c r="O31" s="20"/>
      <c r="P31" s="100"/>
      <c r="Q31" s="100"/>
      <c r="R31" s="100"/>
      <c r="S31" s="100"/>
      <c r="T31" s="100"/>
      <c r="U31" s="100"/>
      <c r="V31" s="100"/>
      <c r="W31" s="100"/>
      <c r="X31" s="100"/>
      <c r="Y31" s="100"/>
      <c r="Z31" s="100"/>
    </row>
    <row r="32" spans="1:26" s="91" customFormat="1" ht="60.75" customHeight="1" x14ac:dyDescent="0.25">
      <c r="A32" s="121" t="s">
        <v>73</v>
      </c>
      <c r="B32" s="162"/>
      <c r="C32" s="174" t="str">
        <f>C14</f>
        <v>Колясочная пом.1.4.4 
(чистовая отделка по дизайн-проекту)</v>
      </c>
      <c r="D32" s="70" t="s">
        <v>130</v>
      </c>
      <c r="E32" s="74" t="s">
        <v>9</v>
      </c>
      <c r="F32" s="71">
        <v>32.119999999999997</v>
      </c>
      <c r="G32" s="107"/>
      <c r="H32" s="108"/>
      <c r="I32" s="96"/>
      <c r="J32" s="97">
        <f t="shared" si="10"/>
        <v>0</v>
      </c>
      <c r="K32" s="98">
        <f t="shared" si="11"/>
        <v>0</v>
      </c>
      <c r="L32" s="99">
        <f t="shared" si="19"/>
        <v>0</v>
      </c>
      <c r="M32" s="115">
        <f t="shared" si="13"/>
        <v>0</v>
      </c>
      <c r="N32" s="150" t="s">
        <v>83</v>
      </c>
      <c r="O32" s="20"/>
      <c r="P32" s="100"/>
      <c r="Q32" s="100"/>
      <c r="R32" s="100"/>
      <c r="S32" s="100"/>
      <c r="T32" s="100"/>
      <c r="U32" s="100"/>
      <c r="V32" s="100"/>
      <c r="W32" s="100"/>
      <c r="X32" s="100"/>
      <c r="Y32" s="100"/>
      <c r="Z32" s="100"/>
    </row>
    <row r="33" spans="1:33" s="91" customFormat="1" ht="66" customHeight="1" x14ac:dyDescent="0.25">
      <c r="A33" s="121" t="s">
        <v>74</v>
      </c>
      <c r="B33" s="162">
        <v>4100027579</v>
      </c>
      <c r="C33" s="176"/>
      <c r="D33" s="73" t="s">
        <v>127</v>
      </c>
      <c r="E33" s="74" t="s">
        <v>28</v>
      </c>
      <c r="F33" s="71">
        <v>8.5399999999999991</v>
      </c>
      <c r="G33" s="107">
        <v>1.1000000000000001</v>
      </c>
      <c r="H33" s="108"/>
      <c r="I33" s="96">
        <f t="shared" si="20"/>
        <v>0</v>
      </c>
      <c r="J33" s="97">
        <f t="shared" si="10"/>
        <v>0</v>
      </c>
      <c r="K33" s="98">
        <f t="shared" si="11"/>
        <v>0</v>
      </c>
      <c r="L33" s="99">
        <f t="shared" si="19"/>
        <v>0</v>
      </c>
      <c r="M33" s="115">
        <f t="shared" si="13"/>
        <v>0</v>
      </c>
      <c r="N33" s="150"/>
      <c r="O33" s="20"/>
      <c r="P33" s="100"/>
      <c r="Q33" s="100"/>
      <c r="R33" s="100"/>
      <c r="S33" s="100"/>
      <c r="T33" s="100"/>
      <c r="U33" s="100"/>
      <c r="V33" s="100"/>
      <c r="W33" s="100"/>
      <c r="X33" s="100"/>
      <c r="Y33" s="100"/>
      <c r="Z33" s="100"/>
    </row>
    <row r="34" spans="1:33" s="91" customFormat="1" ht="55.5" customHeight="1" x14ac:dyDescent="0.25">
      <c r="A34" s="121" t="s">
        <v>97</v>
      </c>
      <c r="B34" s="162"/>
      <c r="C34" s="174" t="str">
        <f>C15</f>
        <v>Лифтовый холл, пом.1.4.1
(чистовая отделка по дизайн-проекту)</v>
      </c>
      <c r="D34" s="14" t="s">
        <v>105</v>
      </c>
      <c r="E34" s="74" t="s">
        <v>9</v>
      </c>
      <c r="F34" s="71">
        <v>5.16</v>
      </c>
      <c r="G34" s="107"/>
      <c r="H34" s="108"/>
      <c r="I34" s="96"/>
      <c r="J34" s="97">
        <f t="shared" si="10"/>
        <v>0</v>
      </c>
      <c r="K34" s="98">
        <f t="shared" ref="K34" si="21">H34*F34</f>
        <v>0</v>
      </c>
      <c r="L34" s="99">
        <f t="shared" ref="L34" si="22">I34*F34</f>
        <v>0</v>
      </c>
      <c r="M34" s="115">
        <f t="shared" ref="M34" si="23">L34+K34</f>
        <v>0</v>
      </c>
      <c r="N34" s="150"/>
      <c r="O34" s="20"/>
      <c r="P34" s="100"/>
      <c r="Q34" s="100"/>
      <c r="R34" s="100"/>
      <c r="S34" s="100"/>
      <c r="T34" s="100"/>
      <c r="U34" s="100"/>
      <c r="V34" s="100"/>
      <c r="W34" s="100"/>
      <c r="X34" s="100"/>
      <c r="Y34" s="100"/>
      <c r="Z34" s="100"/>
    </row>
    <row r="35" spans="1:33" s="91" customFormat="1" ht="50.25" customHeight="1" x14ac:dyDescent="0.25">
      <c r="A35" s="121" t="s">
        <v>107</v>
      </c>
      <c r="B35" s="161">
        <v>4100025368</v>
      </c>
      <c r="C35" s="175"/>
      <c r="D35" s="73" t="s">
        <v>79</v>
      </c>
      <c r="E35" s="74" t="s">
        <v>9</v>
      </c>
      <c r="F35" s="93">
        <v>22.69</v>
      </c>
      <c r="G35" s="56">
        <v>1.04</v>
      </c>
      <c r="H35" s="95"/>
      <c r="I35" s="96">
        <f t="shared" si="20"/>
        <v>0</v>
      </c>
      <c r="J35" s="97">
        <f t="shared" si="10"/>
        <v>0</v>
      </c>
      <c r="K35" s="98">
        <f t="shared" si="11"/>
        <v>0</v>
      </c>
      <c r="L35" s="99">
        <f t="shared" si="19"/>
        <v>0</v>
      </c>
      <c r="M35" s="115">
        <f t="shared" si="13"/>
        <v>0</v>
      </c>
      <c r="N35" s="13" t="s">
        <v>84</v>
      </c>
      <c r="O35" s="20"/>
      <c r="P35" s="100"/>
      <c r="Q35" s="100"/>
      <c r="R35" s="100"/>
      <c r="S35" s="100"/>
      <c r="T35" s="100"/>
      <c r="U35" s="100"/>
      <c r="V35" s="100"/>
      <c r="W35" s="100"/>
      <c r="X35" s="100"/>
      <c r="Y35" s="100"/>
      <c r="Z35" s="100"/>
    </row>
    <row r="36" spans="1:33" s="91" customFormat="1" ht="50.25" customHeight="1" x14ac:dyDescent="0.25">
      <c r="A36" s="121" t="s">
        <v>108</v>
      </c>
      <c r="B36" s="162">
        <v>4100027579</v>
      </c>
      <c r="C36" s="175"/>
      <c r="D36" s="73" t="s">
        <v>128</v>
      </c>
      <c r="E36" s="74" t="s">
        <v>9</v>
      </c>
      <c r="F36" s="93">
        <v>8.7799999999999994</v>
      </c>
      <c r="G36" s="94">
        <v>1.04</v>
      </c>
      <c r="H36" s="95"/>
      <c r="I36" s="96">
        <f t="shared" si="20"/>
        <v>0</v>
      </c>
      <c r="J36" s="97">
        <f t="shared" si="10"/>
        <v>0</v>
      </c>
      <c r="K36" s="98">
        <f t="shared" si="11"/>
        <v>0</v>
      </c>
      <c r="L36" s="99">
        <f t="shared" si="19"/>
        <v>0</v>
      </c>
      <c r="M36" s="115">
        <f t="shared" si="13"/>
        <v>0</v>
      </c>
      <c r="N36" s="150" t="s">
        <v>82</v>
      </c>
      <c r="O36" s="20"/>
      <c r="P36" s="100"/>
      <c r="Q36" s="100"/>
      <c r="R36" s="100"/>
      <c r="S36" s="100"/>
      <c r="T36" s="100"/>
      <c r="U36" s="100"/>
      <c r="V36" s="100"/>
      <c r="W36" s="100"/>
      <c r="X36" s="100"/>
      <c r="Y36" s="100"/>
      <c r="Z36" s="100"/>
    </row>
    <row r="37" spans="1:33" s="91" customFormat="1" ht="50.25" customHeight="1" x14ac:dyDescent="0.25">
      <c r="A37" s="121" t="s">
        <v>109</v>
      </c>
      <c r="B37" s="162">
        <v>4100025383</v>
      </c>
      <c r="C37" s="197"/>
      <c r="D37" s="73" t="s">
        <v>88</v>
      </c>
      <c r="E37" s="74" t="s">
        <v>9</v>
      </c>
      <c r="F37" s="93">
        <v>1.64</v>
      </c>
      <c r="G37" s="94">
        <v>1.04</v>
      </c>
      <c r="H37" s="95"/>
      <c r="I37" s="96">
        <f t="shared" si="20"/>
        <v>0</v>
      </c>
      <c r="J37" s="97">
        <f t="shared" si="10"/>
        <v>0</v>
      </c>
      <c r="K37" s="98">
        <f t="shared" si="11"/>
        <v>0</v>
      </c>
      <c r="L37" s="99">
        <f>I37*F37</f>
        <v>0</v>
      </c>
      <c r="M37" s="115">
        <f t="shared" si="13"/>
        <v>0</v>
      </c>
      <c r="N37" s="150" t="s">
        <v>89</v>
      </c>
      <c r="O37" s="20"/>
      <c r="P37" s="100"/>
      <c r="Q37" s="100"/>
      <c r="R37" s="100"/>
      <c r="S37" s="100"/>
      <c r="T37" s="100"/>
      <c r="U37" s="100"/>
      <c r="V37" s="100"/>
      <c r="W37" s="100"/>
      <c r="X37" s="100"/>
      <c r="Y37" s="100"/>
      <c r="Z37" s="100"/>
    </row>
    <row r="38" spans="1:33" s="91" customFormat="1" ht="68.25" customHeight="1" x14ac:dyDescent="0.25">
      <c r="A38" s="121" t="s">
        <v>121</v>
      </c>
      <c r="B38" s="162">
        <v>4100027579</v>
      </c>
      <c r="C38" s="176"/>
      <c r="D38" s="73" t="s">
        <v>127</v>
      </c>
      <c r="E38" s="74" t="s">
        <v>28</v>
      </c>
      <c r="F38" s="71">
        <v>25.72</v>
      </c>
      <c r="G38" s="107">
        <v>1.1000000000000001</v>
      </c>
      <c r="H38" s="108"/>
      <c r="I38" s="96">
        <f t="shared" ref="I38" si="24">0*G38</f>
        <v>0</v>
      </c>
      <c r="J38" s="97">
        <f t="shared" si="10"/>
        <v>0</v>
      </c>
      <c r="K38" s="98">
        <f t="shared" ref="K38" si="25">H38*F38</f>
        <v>0</v>
      </c>
      <c r="L38" s="99">
        <f t="shared" ref="L38" si="26">I38*F38</f>
        <v>0</v>
      </c>
      <c r="M38" s="115">
        <f t="shared" ref="M38" si="27">L38+K38</f>
        <v>0</v>
      </c>
      <c r="N38" s="150"/>
      <c r="O38" s="20"/>
      <c r="P38" s="100"/>
      <c r="Q38" s="100"/>
      <c r="R38" s="100"/>
      <c r="S38" s="100"/>
      <c r="T38" s="100"/>
      <c r="U38" s="100"/>
      <c r="V38" s="100"/>
      <c r="W38" s="100"/>
      <c r="X38" s="100"/>
      <c r="Y38" s="100"/>
      <c r="Z38" s="100"/>
    </row>
    <row r="39" spans="1:33" s="104" customFormat="1" ht="33" customHeight="1" x14ac:dyDescent="0.25">
      <c r="A39" s="32" t="s">
        <v>54</v>
      </c>
      <c r="B39" s="163"/>
      <c r="C39" s="34" t="s">
        <v>23</v>
      </c>
      <c r="D39" s="35"/>
      <c r="E39" s="36" t="s">
        <v>9</v>
      </c>
      <c r="F39" s="37">
        <f>F41+F43+F47+F48</f>
        <v>60.23</v>
      </c>
      <c r="G39" s="38"/>
      <c r="H39" s="39"/>
      <c r="I39" s="40"/>
      <c r="J39" s="41"/>
      <c r="K39" s="42">
        <f>K40</f>
        <v>0</v>
      </c>
      <c r="L39" s="43">
        <f>L40</f>
        <v>0</v>
      </c>
      <c r="M39" s="67">
        <f>L39+K39</f>
        <v>0</v>
      </c>
      <c r="N39" s="44"/>
      <c r="O39" s="101"/>
      <c r="P39" s="100"/>
      <c r="Q39" s="100"/>
      <c r="R39" s="100"/>
      <c r="S39" s="100"/>
      <c r="T39" s="100"/>
      <c r="U39" s="100"/>
      <c r="V39" s="100"/>
      <c r="W39" s="100"/>
      <c r="X39" s="100"/>
      <c r="Y39" s="100"/>
      <c r="Z39" s="100"/>
      <c r="AA39" s="103"/>
      <c r="AB39" s="103"/>
      <c r="AC39" s="103"/>
      <c r="AD39" s="103"/>
      <c r="AE39" s="103"/>
      <c r="AF39" s="103"/>
      <c r="AG39" s="103"/>
    </row>
    <row r="40" spans="1:33" s="104" customFormat="1" ht="33" customHeight="1" x14ac:dyDescent="0.25">
      <c r="A40" s="122" t="s">
        <v>55</v>
      </c>
      <c r="B40" s="165"/>
      <c r="C40" s="45" t="s">
        <v>20</v>
      </c>
      <c r="D40" s="46"/>
      <c r="E40" s="59"/>
      <c r="F40" s="60"/>
      <c r="G40" s="61"/>
      <c r="H40" s="62"/>
      <c r="I40" s="63"/>
      <c r="J40" s="64"/>
      <c r="K40" s="69">
        <f>SUM(K41:K50)</f>
        <v>0</v>
      </c>
      <c r="L40" s="54">
        <f>SUM(L41:L50)</f>
        <v>0</v>
      </c>
      <c r="M40" s="69">
        <f>L40+K40</f>
        <v>0</v>
      </c>
      <c r="N40" s="116"/>
      <c r="O40" s="101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</row>
    <row r="41" spans="1:33" s="104" customFormat="1" ht="60" customHeight="1" x14ac:dyDescent="0.25">
      <c r="A41" s="120" t="s">
        <v>56</v>
      </c>
      <c r="B41" s="166"/>
      <c r="C41" s="174" t="str">
        <f>C18</f>
        <v>Тамбур, пом.1.4.6
(чистовая отделка по дизайн-проекту)</v>
      </c>
      <c r="D41" s="72" t="s">
        <v>98</v>
      </c>
      <c r="E41" s="58" t="s">
        <v>9</v>
      </c>
      <c r="F41" s="71">
        <v>9.67</v>
      </c>
      <c r="G41" s="56"/>
      <c r="H41" s="95"/>
      <c r="I41" s="96"/>
      <c r="J41" s="97">
        <f>H41+I41</f>
        <v>0</v>
      </c>
      <c r="K41" s="105">
        <f>H41*F41</f>
        <v>0</v>
      </c>
      <c r="L41" s="99">
        <f>I41*F41</f>
        <v>0</v>
      </c>
      <c r="M41" s="115">
        <f>L41+K41</f>
        <v>0</v>
      </c>
      <c r="N41" s="180" t="s">
        <v>100</v>
      </c>
      <c r="O41" s="106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103"/>
      <c r="AB41" s="103"/>
      <c r="AC41" s="103"/>
      <c r="AD41" s="103"/>
      <c r="AE41" s="103"/>
      <c r="AF41" s="103"/>
      <c r="AG41" s="103"/>
    </row>
    <row r="42" spans="1:33" s="104" customFormat="1" ht="58.5" customHeight="1" x14ac:dyDescent="0.25">
      <c r="A42" s="120" t="s">
        <v>57</v>
      </c>
      <c r="B42" s="167"/>
      <c r="C42" s="176"/>
      <c r="D42" s="123" t="s">
        <v>27</v>
      </c>
      <c r="E42" s="66" t="s">
        <v>9</v>
      </c>
      <c r="F42" s="102">
        <v>9.67</v>
      </c>
      <c r="G42" s="94"/>
      <c r="H42" s="95"/>
      <c r="I42" s="96"/>
      <c r="J42" s="97">
        <f t="shared" ref="J42:J50" si="28">H42+I42</f>
        <v>0</v>
      </c>
      <c r="K42" s="105">
        <f t="shared" ref="K42:K47" si="29">H42*F42</f>
        <v>0</v>
      </c>
      <c r="L42" s="99">
        <f t="shared" ref="L42:L47" si="30">I42*F42</f>
        <v>0</v>
      </c>
      <c r="M42" s="115">
        <f t="shared" ref="M42:M47" si="31">L42+K42</f>
        <v>0</v>
      </c>
      <c r="N42" s="181"/>
      <c r="O42" s="101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</row>
    <row r="43" spans="1:33" s="104" customFormat="1" ht="54.95" customHeight="1" x14ac:dyDescent="0.25">
      <c r="A43" s="120" t="s">
        <v>58</v>
      </c>
      <c r="B43" s="167"/>
      <c r="C43" s="174" t="str">
        <f>C21</f>
        <v>Коридор, пом.1.4.3
(чистовая отделка по дизайн-проекту)</v>
      </c>
      <c r="D43" s="72" t="s">
        <v>98</v>
      </c>
      <c r="E43" s="58" t="s">
        <v>9</v>
      </c>
      <c r="F43" s="102">
        <v>33.96</v>
      </c>
      <c r="G43" s="94"/>
      <c r="H43" s="95"/>
      <c r="I43" s="96"/>
      <c r="J43" s="97">
        <f t="shared" si="28"/>
        <v>0</v>
      </c>
      <c r="K43" s="105">
        <f t="shared" si="29"/>
        <v>0</v>
      </c>
      <c r="L43" s="99">
        <f t="shared" si="30"/>
        <v>0</v>
      </c>
      <c r="M43" s="115">
        <f t="shared" si="31"/>
        <v>0</v>
      </c>
      <c r="N43" s="180" t="s">
        <v>100</v>
      </c>
      <c r="O43" s="101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</row>
    <row r="44" spans="1:33" s="104" customFormat="1" ht="56.25" customHeight="1" x14ac:dyDescent="0.25">
      <c r="A44" s="120" t="s">
        <v>59</v>
      </c>
      <c r="B44" s="167"/>
      <c r="C44" s="175"/>
      <c r="D44" s="123" t="s">
        <v>27</v>
      </c>
      <c r="E44" s="66" t="s">
        <v>9</v>
      </c>
      <c r="F44" s="102">
        <f>F43</f>
        <v>33.96</v>
      </c>
      <c r="G44" s="94"/>
      <c r="H44" s="95"/>
      <c r="I44" s="96"/>
      <c r="J44" s="97">
        <f t="shared" si="28"/>
        <v>0</v>
      </c>
      <c r="K44" s="105">
        <f t="shared" si="29"/>
        <v>0</v>
      </c>
      <c r="L44" s="99">
        <f t="shared" si="30"/>
        <v>0</v>
      </c>
      <c r="M44" s="115">
        <f t="shared" si="31"/>
        <v>0</v>
      </c>
      <c r="N44" s="181"/>
      <c r="O44" s="101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</row>
    <row r="45" spans="1:33" s="104" customFormat="1" ht="56.25" customHeight="1" x14ac:dyDescent="0.25">
      <c r="A45" s="120" t="s">
        <v>60</v>
      </c>
      <c r="B45" s="167"/>
      <c r="C45" s="175"/>
      <c r="D45" s="123" t="s">
        <v>102</v>
      </c>
      <c r="E45" s="66" t="s">
        <v>9</v>
      </c>
      <c r="F45" s="102">
        <v>10.38</v>
      </c>
      <c r="G45" s="94"/>
      <c r="H45" s="95"/>
      <c r="I45" s="96"/>
      <c r="J45" s="97">
        <f t="shared" si="28"/>
        <v>0</v>
      </c>
      <c r="K45" s="105">
        <f t="shared" si="29"/>
        <v>0</v>
      </c>
      <c r="L45" s="99">
        <f t="shared" si="30"/>
        <v>0</v>
      </c>
      <c r="M45" s="115">
        <f t="shared" si="31"/>
        <v>0</v>
      </c>
      <c r="N45" s="150" t="s">
        <v>103</v>
      </c>
      <c r="O45" s="101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</row>
    <row r="46" spans="1:33" s="104" customFormat="1" ht="76.5" customHeight="1" x14ac:dyDescent="0.25">
      <c r="A46" s="120" t="s">
        <v>61</v>
      </c>
      <c r="B46" s="167"/>
      <c r="C46" s="175"/>
      <c r="D46" s="70" t="s">
        <v>99</v>
      </c>
      <c r="E46" s="66" t="s">
        <v>9</v>
      </c>
      <c r="F46" s="102">
        <v>24.8</v>
      </c>
      <c r="G46" s="94"/>
      <c r="H46" s="95"/>
      <c r="I46" s="96"/>
      <c r="J46" s="97">
        <f t="shared" si="28"/>
        <v>0</v>
      </c>
      <c r="K46" s="105">
        <f t="shared" si="29"/>
        <v>0</v>
      </c>
      <c r="L46" s="99">
        <f t="shared" si="30"/>
        <v>0</v>
      </c>
      <c r="M46" s="115">
        <f t="shared" si="31"/>
        <v>0</v>
      </c>
      <c r="N46" s="150" t="s">
        <v>101</v>
      </c>
      <c r="O46" s="101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</row>
    <row r="47" spans="1:33" s="104" customFormat="1" ht="82.5" customHeight="1" x14ac:dyDescent="0.25">
      <c r="A47" s="120" t="s">
        <v>62</v>
      </c>
      <c r="B47" s="167"/>
      <c r="C47" s="151" t="str">
        <f>C32</f>
        <v>Колясочная пом.1.4.4 
(чистовая отделка по дизайн-проекту)</v>
      </c>
      <c r="D47" s="70" t="s">
        <v>99</v>
      </c>
      <c r="E47" s="66" t="s">
        <v>9</v>
      </c>
      <c r="F47" s="102">
        <v>5.8</v>
      </c>
      <c r="G47" s="94"/>
      <c r="H47" s="95"/>
      <c r="I47" s="96"/>
      <c r="J47" s="97">
        <f t="shared" si="28"/>
        <v>0</v>
      </c>
      <c r="K47" s="105">
        <f t="shared" si="29"/>
        <v>0</v>
      </c>
      <c r="L47" s="99">
        <f t="shared" si="30"/>
        <v>0</v>
      </c>
      <c r="M47" s="115">
        <f t="shared" si="31"/>
        <v>0</v>
      </c>
      <c r="N47" s="150" t="s">
        <v>101</v>
      </c>
      <c r="O47" s="101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</row>
    <row r="48" spans="1:33" s="100" customFormat="1" ht="66" customHeight="1" x14ac:dyDescent="0.25">
      <c r="A48" s="120" t="s">
        <v>63</v>
      </c>
      <c r="B48" s="167"/>
      <c r="C48" s="174" t="str">
        <f>C34</f>
        <v>Лифтовый холл, пом.1.4.1
(чистовая отделка по дизайн-проекту)</v>
      </c>
      <c r="D48" s="72" t="s">
        <v>98</v>
      </c>
      <c r="E48" s="58" t="s">
        <v>9</v>
      </c>
      <c r="F48" s="71">
        <v>10.8</v>
      </c>
      <c r="G48" s="56"/>
      <c r="H48" s="95"/>
      <c r="I48" s="96"/>
      <c r="J48" s="97">
        <f t="shared" si="28"/>
        <v>0</v>
      </c>
      <c r="K48" s="105">
        <f>H48*F48</f>
        <v>0</v>
      </c>
      <c r="L48" s="99">
        <f>I48*F48</f>
        <v>0</v>
      </c>
      <c r="M48" s="115">
        <f>L48+K48</f>
        <v>0</v>
      </c>
      <c r="N48" s="180" t="s">
        <v>100</v>
      </c>
      <c r="O48" s="101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</row>
    <row r="49" spans="1:29" s="104" customFormat="1" ht="63.75" customHeight="1" x14ac:dyDescent="0.25">
      <c r="A49" s="120" t="s">
        <v>75</v>
      </c>
      <c r="B49" s="167"/>
      <c r="C49" s="175"/>
      <c r="D49" s="123" t="s">
        <v>27</v>
      </c>
      <c r="E49" s="66" t="s">
        <v>9</v>
      </c>
      <c r="F49" s="102">
        <v>10.8</v>
      </c>
      <c r="G49" s="94"/>
      <c r="H49" s="95"/>
      <c r="I49" s="96"/>
      <c r="J49" s="97">
        <f t="shared" si="28"/>
        <v>0</v>
      </c>
      <c r="K49" s="105">
        <f t="shared" ref="K49:K50" si="32">H49*F49</f>
        <v>0</v>
      </c>
      <c r="L49" s="99">
        <f t="shared" ref="L49:L50" si="33">I49*F49</f>
        <v>0</v>
      </c>
      <c r="M49" s="115">
        <f t="shared" ref="M49:M50" si="34">L49+K49</f>
        <v>0</v>
      </c>
      <c r="N49" s="181"/>
      <c r="O49" s="101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  <c r="AB49" s="103"/>
      <c r="AC49" s="103"/>
    </row>
    <row r="50" spans="1:29" s="104" customFormat="1" ht="63.75" customHeight="1" x14ac:dyDescent="0.25">
      <c r="A50" s="120" t="s">
        <v>76</v>
      </c>
      <c r="B50" s="168"/>
      <c r="C50" s="176"/>
      <c r="D50" s="123" t="s">
        <v>102</v>
      </c>
      <c r="E50" s="66" t="s">
        <v>9</v>
      </c>
      <c r="F50" s="102">
        <v>10.8</v>
      </c>
      <c r="G50" s="94"/>
      <c r="H50" s="95"/>
      <c r="I50" s="96"/>
      <c r="J50" s="97">
        <f t="shared" si="28"/>
        <v>0</v>
      </c>
      <c r="K50" s="105">
        <f t="shared" si="32"/>
        <v>0</v>
      </c>
      <c r="L50" s="99">
        <f t="shared" si="33"/>
        <v>0</v>
      </c>
      <c r="M50" s="115">
        <f t="shared" si="34"/>
        <v>0</v>
      </c>
      <c r="N50" s="150" t="s">
        <v>103</v>
      </c>
      <c r="O50" s="101"/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  <c r="AB50" s="103"/>
      <c r="AC50" s="103"/>
    </row>
    <row r="51" spans="1:29" s="104" customFormat="1" ht="33" customHeight="1" x14ac:dyDescent="0.25">
      <c r="A51" s="32" t="s">
        <v>64</v>
      </c>
      <c r="B51" s="163"/>
      <c r="C51" s="34" t="s">
        <v>25</v>
      </c>
      <c r="D51" s="35"/>
      <c r="E51" s="36"/>
      <c r="F51" s="65"/>
      <c r="G51" s="38"/>
      <c r="H51" s="39"/>
      <c r="I51" s="40"/>
      <c r="J51" s="41"/>
      <c r="K51" s="42">
        <f>SUM(K52:K59)</f>
        <v>0</v>
      </c>
      <c r="L51" s="43">
        <f>SUM(L52:L59)</f>
        <v>0</v>
      </c>
      <c r="M51" s="67">
        <f>L51+K51</f>
        <v>0</v>
      </c>
      <c r="N51" s="117"/>
      <c r="O51" s="101"/>
      <c r="P51" s="103"/>
      <c r="Q51" s="103"/>
      <c r="R51" s="100"/>
      <c r="S51" s="100"/>
      <c r="T51" s="100"/>
      <c r="U51" s="100"/>
      <c r="V51" s="100"/>
      <c r="W51" s="100"/>
      <c r="X51" s="100"/>
      <c r="Y51" s="100"/>
      <c r="Z51" s="100"/>
      <c r="AA51" s="103"/>
      <c r="AB51" s="103"/>
      <c r="AC51" s="103"/>
    </row>
    <row r="52" spans="1:29" s="104" customFormat="1" ht="69" customHeight="1" x14ac:dyDescent="0.25">
      <c r="A52" s="120" t="s">
        <v>65</v>
      </c>
      <c r="B52" s="166"/>
      <c r="C52" s="171" t="str">
        <f>C47</f>
        <v>Колясочная пом.1.4.4 
(чистовая отделка по дизайн-проекту)</v>
      </c>
      <c r="D52" s="14" t="s">
        <v>35</v>
      </c>
      <c r="E52" s="66" t="s">
        <v>21</v>
      </c>
      <c r="F52" s="76">
        <v>6.9</v>
      </c>
      <c r="G52" s="107"/>
      <c r="H52" s="108"/>
      <c r="I52" s="109"/>
      <c r="J52" s="97">
        <f>H52+I52</f>
        <v>0</v>
      </c>
      <c r="K52" s="98">
        <f>H52*F52</f>
        <v>0</v>
      </c>
      <c r="L52" s="99">
        <f>I52*F52</f>
        <v>0</v>
      </c>
      <c r="M52" s="115">
        <f>L52+K52</f>
        <v>0</v>
      </c>
      <c r="N52" s="13"/>
      <c r="O52" s="101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</row>
    <row r="53" spans="1:29" s="104" customFormat="1" ht="50.25" customHeight="1" x14ac:dyDescent="0.25">
      <c r="A53" s="120" t="s">
        <v>66</v>
      </c>
      <c r="B53" s="166"/>
      <c r="C53" s="173" t="str">
        <f>C41</f>
        <v>Тамбур, пом.1.4.6
(чистовая отделка по дизайн-проекту)</v>
      </c>
      <c r="D53" s="149" t="s">
        <v>31</v>
      </c>
      <c r="E53" s="66" t="s">
        <v>24</v>
      </c>
      <c r="F53" s="76">
        <v>1</v>
      </c>
      <c r="G53" s="107"/>
      <c r="H53" s="108"/>
      <c r="I53" s="109"/>
      <c r="J53" s="97">
        <f t="shared" ref="J53:J59" si="35">H53+I53</f>
        <v>0</v>
      </c>
      <c r="K53" s="98">
        <f t="shared" ref="K53:K59" si="36">H53*F53</f>
        <v>0</v>
      </c>
      <c r="L53" s="99">
        <f t="shared" ref="L53:L59" si="37">I53*F53</f>
        <v>0</v>
      </c>
      <c r="M53" s="115">
        <f t="shared" ref="M53:M59" si="38">L53+K53</f>
        <v>0</v>
      </c>
      <c r="N53" s="13"/>
      <c r="O53" s="101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</row>
    <row r="54" spans="1:29" s="104" customFormat="1" ht="38.25" customHeight="1" x14ac:dyDescent="0.25">
      <c r="A54" s="120" t="s">
        <v>67</v>
      </c>
      <c r="B54" s="166"/>
      <c r="C54" s="175" t="str">
        <f>C21</f>
        <v>Коридор, пом.1.4.3
(чистовая отделка по дизайн-проекту)</v>
      </c>
      <c r="D54" s="15" t="s">
        <v>111</v>
      </c>
      <c r="E54" s="66" t="s">
        <v>24</v>
      </c>
      <c r="F54" s="77">
        <v>1</v>
      </c>
      <c r="G54" s="110"/>
      <c r="H54" s="111"/>
      <c r="I54" s="96"/>
      <c r="J54" s="97">
        <f t="shared" ref="J54:J57" si="39">H54+I54</f>
        <v>0</v>
      </c>
      <c r="K54" s="98">
        <f t="shared" si="36"/>
        <v>0</v>
      </c>
      <c r="L54" s="99">
        <f t="shared" si="37"/>
        <v>0</v>
      </c>
      <c r="M54" s="115">
        <f t="shared" si="38"/>
        <v>0</v>
      </c>
      <c r="N54" s="16"/>
      <c r="O54" s="101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</row>
    <row r="55" spans="1:29" s="104" customFormat="1" ht="46.5" customHeight="1" x14ac:dyDescent="0.25">
      <c r="A55" s="120" t="s">
        <v>68</v>
      </c>
      <c r="B55" s="166"/>
      <c r="C55" s="175"/>
      <c r="D55" s="15" t="s">
        <v>32</v>
      </c>
      <c r="E55" s="66" t="s">
        <v>34</v>
      </c>
      <c r="F55" s="77">
        <f>1*0.6</f>
        <v>0.6</v>
      </c>
      <c r="G55" s="110"/>
      <c r="H55" s="111"/>
      <c r="I55" s="96"/>
      <c r="J55" s="97">
        <f t="shared" si="39"/>
        <v>0</v>
      </c>
      <c r="K55" s="98">
        <f t="shared" si="36"/>
        <v>0</v>
      </c>
      <c r="L55" s="99">
        <f t="shared" si="37"/>
        <v>0</v>
      </c>
      <c r="M55" s="115">
        <f t="shared" si="38"/>
        <v>0</v>
      </c>
      <c r="N55" s="16"/>
      <c r="O55" s="101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</row>
    <row r="56" spans="1:29" s="104" customFormat="1" ht="42.75" customHeight="1" x14ac:dyDescent="0.25">
      <c r="A56" s="120" t="s">
        <v>69</v>
      </c>
      <c r="B56" s="169"/>
      <c r="C56" s="175"/>
      <c r="D56" s="123" t="s">
        <v>104</v>
      </c>
      <c r="E56" s="66" t="s">
        <v>24</v>
      </c>
      <c r="F56" s="76">
        <v>1</v>
      </c>
      <c r="G56" s="107"/>
      <c r="H56" s="108"/>
      <c r="I56" s="109"/>
      <c r="J56" s="97">
        <f t="shared" si="39"/>
        <v>0</v>
      </c>
      <c r="K56" s="98">
        <f t="shared" ref="K56" si="40">H56*F56</f>
        <v>0</v>
      </c>
      <c r="L56" s="99">
        <f t="shared" ref="L56" si="41">I56*F56</f>
        <v>0</v>
      </c>
      <c r="M56" s="115">
        <f t="shared" ref="M56" si="42">L56+K56</f>
        <v>0</v>
      </c>
      <c r="N56" s="125"/>
      <c r="O56" s="101"/>
      <c r="P56" s="103"/>
      <c r="Q56" s="103"/>
      <c r="R56" s="103"/>
      <c r="S56" s="103"/>
      <c r="T56" s="103"/>
      <c r="U56" s="103"/>
      <c r="V56" s="103"/>
      <c r="W56" s="103"/>
      <c r="X56" s="103"/>
      <c r="Y56" s="103"/>
      <c r="Z56" s="103"/>
      <c r="AA56" s="103"/>
      <c r="AB56" s="103"/>
      <c r="AC56" s="103"/>
    </row>
    <row r="57" spans="1:29" s="104" customFormat="1" ht="42.75" customHeight="1" x14ac:dyDescent="0.25">
      <c r="A57" s="120" t="s">
        <v>70</v>
      </c>
      <c r="B57" s="169"/>
      <c r="C57" s="175"/>
      <c r="D57" s="15" t="s">
        <v>112</v>
      </c>
      <c r="E57" s="66" t="s">
        <v>24</v>
      </c>
      <c r="F57" s="76">
        <v>1</v>
      </c>
      <c r="G57" s="107"/>
      <c r="H57" s="108"/>
      <c r="I57" s="109"/>
      <c r="J57" s="97">
        <f t="shared" si="39"/>
        <v>0</v>
      </c>
      <c r="K57" s="98">
        <f t="shared" ref="K57" si="43">H57*F57</f>
        <v>0</v>
      </c>
      <c r="L57" s="99">
        <f t="shared" ref="L57" si="44">I57*F57</f>
        <v>0</v>
      </c>
      <c r="M57" s="115">
        <f t="shared" ref="M57" si="45">L57+K57</f>
        <v>0</v>
      </c>
      <c r="N57" s="13" t="s">
        <v>113</v>
      </c>
      <c r="O57" s="101"/>
      <c r="P57" s="103"/>
      <c r="Q57" s="103"/>
      <c r="R57" s="103"/>
      <c r="S57" s="103"/>
      <c r="T57" s="103"/>
      <c r="U57" s="103"/>
      <c r="V57" s="103"/>
      <c r="W57" s="103"/>
      <c r="X57" s="103"/>
      <c r="Y57" s="103"/>
      <c r="Z57" s="103"/>
      <c r="AA57" s="103"/>
      <c r="AB57" s="103"/>
      <c r="AC57" s="103"/>
    </row>
    <row r="58" spans="1:29" s="104" customFormat="1" ht="42.75" customHeight="1" x14ac:dyDescent="0.25">
      <c r="A58" s="120" t="s">
        <v>71</v>
      </c>
      <c r="B58" s="169"/>
      <c r="C58" s="175"/>
      <c r="D58" s="15" t="s">
        <v>123</v>
      </c>
      <c r="E58" s="58" t="s">
        <v>9</v>
      </c>
      <c r="F58" s="76">
        <v>1.22</v>
      </c>
      <c r="G58" s="107"/>
      <c r="H58" s="108"/>
      <c r="I58" s="109"/>
      <c r="J58" s="97">
        <f t="shared" ref="J58" si="46">H58+I58</f>
        <v>0</v>
      </c>
      <c r="K58" s="98">
        <f t="shared" ref="K58" si="47">H58*F58</f>
        <v>0</v>
      </c>
      <c r="L58" s="99">
        <f t="shared" ref="L58" si="48">I58*F58</f>
        <v>0</v>
      </c>
      <c r="M58" s="115">
        <f t="shared" ref="M58" si="49">L58+K58</f>
        <v>0</v>
      </c>
      <c r="N58" s="13"/>
      <c r="O58" s="101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</row>
    <row r="59" spans="1:29" s="91" customFormat="1" ht="41.25" customHeight="1" thickBot="1" x14ac:dyDescent="0.3">
      <c r="A59" s="120" t="s">
        <v>72</v>
      </c>
      <c r="B59" s="170"/>
      <c r="C59" s="198" t="str">
        <f>C51</f>
        <v>ПРОЧИЕ РАБОТЫ</v>
      </c>
      <c r="D59" s="15" t="s">
        <v>114</v>
      </c>
      <c r="E59" s="66" t="s">
        <v>24</v>
      </c>
      <c r="F59" s="77">
        <v>1</v>
      </c>
      <c r="G59" s="110"/>
      <c r="H59" s="111"/>
      <c r="I59" s="96"/>
      <c r="J59" s="97">
        <f t="shared" si="35"/>
        <v>0</v>
      </c>
      <c r="K59" s="98">
        <f t="shared" si="36"/>
        <v>0</v>
      </c>
      <c r="L59" s="99">
        <f t="shared" si="37"/>
        <v>0</v>
      </c>
      <c r="M59" s="115">
        <f t="shared" si="38"/>
        <v>0</v>
      </c>
      <c r="N59" s="16"/>
      <c r="O59" s="101"/>
      <c r="P59" s="103"/>
      <c r="Q59" s="103"/>
      <c r="R59" s="103"/>
      <c r="S59" s="103"/>
      <c r="T59" s="103"/>
      <c r="U59" s="103"/>
      <c r="V59" s="103"/>
      <c r="W59" s="103"/>
      <c r="X59" s="103"/>
      <c r="Y59" s="103"/>
      <c r="Z59" s="103"/>
    </row>
    <row r="60" spans="1:29" s="91" customFormat="1" ht="33" customHeight="1" thickBot="1" x14ac:dyDescent="0.3">
      <c r="A60" s="139"/>
      <c r="B60" s="140" t="s">
        <v>6</v>
      </c>
      <c r="C60" s="141"/>
      <c r="D60" s="141" t="s">
        <v>4</v>
      </c>
      <c r="E60" s="140" t="s">
        <v>77</v>
      </c>
      <c r="F60" s="142">
        <v>1175.3499999999999</v>
      </c>
      <c r="G60" s="143"/>
      <c r="H60" s="144">
        <f>K60/F60</f>
        <v>0</v>
      </c>
      <c r="I60" s="145">
        <f>L60/F60</f>
        <v>0</v>
      </c>
      <c r="J60" s="146">
        <f>H60+I60</f>
        <v>0</v>
      </c>
      <c r="K60" s="144">
        <f>K8</f>
        <v>0</v>
      </c>
      <c r="L60" s="145">
        <f>L8</f>
        <v>0</v>
      </c>
      <c r="M60" s="146">
        <f>L60+K60</f>
        <v>0</v>
      </c>
      <c r="N60" s="147"/>
      <c r="O60" s="148"/>
    </row>
    <row r="61" spans="1:29" s="91" customFormat="1" ht="42.75" customHeight="1" x14ac:dyDescent="0.25">
      <c r="A61" s="132"/>
      <c r="B61" s="133"/>
      <c r="C61" s="134"/>
      <c r="D61" s="134"/>
      <c r="E61" s="135"/>
      <c r="F61" s="131"/>
      <c r="G61" s="131"/>
      <c r="H61" s="138"/>
      <c r="I61" s="138"/>
      <c r="J61" s="136"/>
      <c r="K61" s="136"/>
      <c r="L61" s="136"/>
      <c r="M61" s="136"/>
      <c r="N61" s="137"/>
      <c r="O61" s="101"/>
      <c r="P61" s="103"/>
      <c r="Q61" s="103"/>
      <c r="R61" s="103"/>
      <c r="S61" s="103"/>
      <c r="T61" s="103"/>
      <c r="U61" s="103"/>
      <c r="V61" s="103"/>
      <c r="W61" s="103"/>
      <c r="X61" s="103"/>
      <c r="Y61" s="103"/>
      <c r="Z61" s="103"/>
    </row>
    <row r="4234" spans="3:15" x14ac:dyDescent="0.25">
      <c r="C4234" s="68"/>
      <c r="O4234" s="8"/>
    </row>
  </sheetData>
  <autoFilter ref="A8:N60"/>
  <mergeCells count="25">
    <mergeCell ref="C18:C20"/>
    <mergeCell ref="C12:C13"/>
    <mergeCell ref="A1:N1"/>
    <mergeCell ref="A2:N2"/>
    <mergeCell ref="A3:N3"/>
    <mergeCell ref="A5:A6"/>
    <mergeCell ref="B5:B6"/>
    <mergeCell ref="C5:C6"/>
    <mergeCell ref="D5:D6"/>
    <mergeCell ref="E5:E6"/>
    <mergeCell ref="F5:F6"/>
    <mergeCell ref="G5:G6"/>
    <mergeCell ref="H5:J5"/>
    <mergeCell ref="K5:M5"/>
    <mergeCell ref="N5:N6"/>
    <mergeCell ref="C21:C31"/>
    <mergeCell ref="N41:N42"/>
    <mergeCell ref="C43:C46"/>
    <mergeCell ref="N43:N44"/>
    <mergeCell ref="C48:C50"/>
    <mergeCell ref="N48:N49"/>
    <mergeCell ref="C32:C33"/>
    <mergeCell ref="C54:C58"/>
    <mergeCell ref="C34:C38"/>
    <mergeCell ref="C41:C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ВОР 1</vt:lpstr>
      <vt:lpstr>ВОР 4</vt:lpstr>
      <vt:lpstr>'ВОР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2014-01-16T06:29:42Z</cp:lastPrinted>
  <dcterms:created xsi:type="dcterms:W3CDTF">2006-09-28T05:33:49Z</dcterms:created>
  <dcterms:modified xsi:type="dcterms:W3CDTF">2025-01-09T08:26:46Z</dcterms:modified>
</cp:coreProperties>
</file>